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Дума\!отдел\работа\Решения ГгД (ворд)\8 созыв\6-25.10.2025\16-02\"/>
    </mc:Choice>
  </mc:AlternateContent>
  <bookViews>
    <workbookView xWindow="120" yWindow="120" windowWidth="19020" windowHeight="10875"/>
  </bookViews>
  <sheets>
    <sheet name="Пр.5 " sheetId="5" r:id="rId1"/>
  </sheets>
  <definedNames>
    <definedName name="_xlnm._FilterDatabase" localSheetId="0" hidden="1">'Пр.5 '!$A$7:$M$116</definedName>
    <definedName name="_xlnm.Print_Titles" localSheetId="0">'Пр.5 '!$7:$8</definedName>
  </definedNames>
  <calcPr calcId="152511"/>
</workbook>
</file>

<file path=xl/calcChain.xml><?xml version="1.0" encoding="utf-8"?>
<calcChain xmlns="http://schemas.openxmlformats.org/spreadsheetml/2006/main">
  <c r="M103" i="5" l="1"/>
  <c r="N103" i="5"/>
  <c r="O103" i="5"/>
  <c r="L103" i="5"/>
  <c r="L101" i="5"/>
  <c r="M41" i="5"/>
  <c r="N41" i="5"/>
  <c r="O41" i="5"/>
  <c r="L41" i="5"/>
  <c r="N42" i="5" l="1"/>
  <c r="O42" i="5"/>
  <c r="M42" i="5"/>
  <c r="L52" i="5" l="1"/>
  <c r="L53" i="5"/>
  <c r="L54" i="5" l="1"/>
  <c r="M102" i="5"/>
  <c r="N102" i="5"/>
  <c r="O102" i="5"/>
  <c r="L107" i="5"/>
  <c r="L102" i="5" s="1"/>
  <c r="M50" i="5" l="1"/>
  <c r="M45" i="5" s="1"/>
  <c r="N50" i="5"/>
  <c r="N45" i="5" s="1"/>
  <c r="M51" i="5"/>
  <c r="M47" i="5" s="1"/>
  <c r="N51" i="5"/>
  <c r="N47" i="5" s="1"/>
  <c r="O51" i="5"/>
  <c r="O47" i="5" s="1"/>
  <c r="M52" i="5"/>
  <c r="M46" i="5" s="1"/>
  <c r="N52" i="5"/>
  <c r="N46" i="5" s="1"/>
  <c r="O52" i="5"/>
  <c r="O46" i="5" s="1"/>
  <c r="M53" i="5"/>
  <c r="M48" i="5" s="1"/>
  <c r="M13" i="5" s="1"/>
  <c r="N53" i="5"/>
  <c r="O53" i="5"/>
  <c r="O48" i="5" s="1"/>
  <c r="O13" i="5" s="1"/>
  <c r="L48" i="5"/>
  <c r="L13" i="5" s="1"/>
  <c r="L46" i="5"/>
  <c r="L51" i="5"/>
  <c r="L56" i="5"/>
  <c r="L50" i="5" s="1"/>
  <c r="L60" i="5"/>
  <c r="N48" i="5" l="1"/>
  <c r="N13" i="5" s="1"/>
  <c r="N49" i="5"/>
  <c r="M49" i="5"/>
  <c r="L49" i="5"/>
  <c r="L45" i="5"/>
  <c r="M36" i="5"/>
  <c r="N36" i="5"/>
  <c r="O36" i="5"/>
  <c r="L36" i="5"/>
  <c r="L37" i="5"/>
  <c r="L29" i="5" l="1"/>
  <c r="O114" i="5" l="1"/>
  <c r="N114" i="5"/>
  <c r="M114" i="5"/>
  <c r="L114" i="5"/>
  <c r="L113" i="5" s="1"/>
  <c r="O113" i="5"/>
  <c r="N113" i="5"/>
  <c r="M113" i="5"/>
  <c r="N97" i="5"/>
  <c r="M97" i="5"/>
  <c r="L97" i="5"/>
  <c r="M101" i="5"/>
  <c r="O101" i="5"/>
  <c r="N101" i="5"/>
  <c r="O98" i="5"/>
  <c r="N98" i="5"/>
  <c r="M98" i="5"/>
  <c r="M96" i="5" s="1"/>
  <c r="L98" i="5"/>
  <c r="O97" i="5"/>
  <c r="O96" i="5"/>
  <c r="O50" i="5"/>
  <c r="N11" i="5"/>
  <c r="O37" i="5"/>
  <c r="N37" i="5"/>
  <c r="M37" i="5"/>
  <c r="N35" i="5"/>
  <c r="L35" i="5"/>
  <c r="O35" i="5"/>
  <c r="M35" i="5"/>
  <c r="O31" i="5"/>
  <c r="O29" i="5" s="1"/>
  <c r="O26" i="5" s="1"/>
  <c r="O30" i="5"/>
  <c r="O27" i="5" s="1"/>
  <c r="N30" i="5"/>
  <c r="M30" i="5"/>
  <c r="L30" i="5"/>
  <c r="L27" i="5" s="1"/>
  <c r="N29" i="5"/>
  <c r="N26" i="5" s="1"/>
  <c r="M29" i="5"/>
  <c r="O20" i="5"/>
  <c r="O19" i="5" s="1"/>
  <c r="O17" i="5" s="1"/>
  <c r="O16" i="5" s="1"/>
  <c r="N20" i="5"/>
  <c r="N19" i="5" s="1"/>
  <c r="N17" i="5" s="1"/>
  <c r="N16" i="5" s="1"/>
  <c r="M20" i="5"/>
  <c r="L20" i="5"/>
  <c r="L19" i="5" s="1"/>
  <c r="L17" i="5" s="1"/>
  <c r="L16" i="5" s="1"/>
  <c r="M19" i="5"/>
  <c r="M17" i="5" s="1"/>
  <c r="M16" i="5" s="1"/>
  <c r="O14" i="5"/>
  <c r="N14" i="5"/>
  <c r="M14" i="5"/>
  <c r="L14" i="5"/>
  <c r="O95" i="5" l="1"/>
  <c r="M26" i="5"/>
  <c r="M25" i="5" s="1"/>
  <c r="M95" i="5"/>
  <c r="M28" i="5"/>
  <c r="O49" i="5"/>
  <c r="O45" i="5"/>
  <c r="N96" i="5"/>
  <c r="N95" i="5" s="1"/>
  <c r="M11" i="5"/>
  <c r="L26" i="5"/>
  <c r="L25" i="5" s="1"/>
  <c r="O11" i="5"/>
  <c r="L96" i="5"/>
  <c r="L95" i="5" s="1"/>
  <c r="L28" i="5"/>
  <c r="L10" i="5"/>
  <c r="N28" i="5"/>
  <c r="L11" i="5"/>
  <c r="M12" i="5"/>
  <c r="L47" i="5"/>
  <c r="L44" i="5" s="1"/>
  <c r="L12" i="5"/>
  <c r="N12" i="5"/>
  <c r="O12" i="5"/>
  <c r="N25" i="5"/>
  <c r="O28" i="5"/>
  <c r="L9" i="5" l="1"/>
  <c r="O25" i="5"/>
  <c r="M44" i="5" l="1"/>
  <c r="N44" i="5" l="1"/>
  <c r="O44" i="5"/>
  <c r="M10" i="5"/>
  <c r="M9" i="5" s="1"/>
  <c r="O10" i="5" l="1"/>
  <c r="O9" i="5" s="1"/>
  <c r="N10" i="5"/>
  <c r="N9" i="5" s="1"/>
</calcChain>
</file>

<file path=xl/comments1.xml><?xml version="1.0" encoding="utf-8"?>
<comments xmlns="http://schemas.openxmlformats.org/spreadsheetml/2006/main">
  <authors>
    <author>Подгорнова С.Н.</author>
  </authors>
  <commentLis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покос +борщевик</t>
        </r>
      </text>
    </comment>
    <comment ref="L74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вывоз веток</t>
        </r>
      </text>
    </comment>
    <comment ref="L76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культура к 9 мая</t>
        </r>
      </text>
    </comment>
    <comment ref="L80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Ленгипрогор </t>
        </r>
      </text>
    </comment>
    <comment ref="L81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асфальтир садиков ерр. детства</t>
        </r>
      </text>
    </comment>
    <comment ref="L106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ремонт тротуаров</t>
        </r>
      </text>
    </comment>
    <comment ref="L107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+песок и соль 2774+перемешивание 273,90</t>
        </r>
      </text>
    </comment>
    <comment ref="L108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глазов пешеходный</t>
        </r>
      </text>
    </comment>
    <comment ref="L109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добавь городу красок</t>
        </r>
      </text>
    </comment>
    <comment ref="L111" authorId="0" shapeId="0">
      <text>
        <r>
          <rPr>
            <b/>
            <sz val="9"/>
            <color indexed="81"/>
            <rFont val="Tahoma"/>
            <family val="2"/>
            <charset val="204"/>
          </rPr>
          <t>Подгорнова С.Н.:</t>
        </r>
        <r>
          <rPr>
            <sz val="9"/>
            <color indexed="81"/>
            <rFont val="Tahoma"/>
            <family val="2"/>
            <charset val="204"/>
          </rPr>
          <t xml:space="preserve">
подземн.переход у Админ.</t>
        </r>
      </text>
    </comment>
  </commentList>
</comments>
</file>

<file path=xl/sharedStrings.xml><?xml version="1.0" encoding="utf-8"?>
<sst xmlns="http://schemas.openxmlformats.org/spreadsheetml/2006/main" count="505" uniqueCount="156">
  <si>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</si>
  <si>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</si>
  <si>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</si>
  <si>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МП</t>
  </si>
  <si>
    <t>Пп</t>
  </si>
  <si>
    <t>ОМ</t>
  </si>
  <si>
    <t>М</t>
  </si>
  <si>
    <t>Всего</t>
  </si>
  <si>
    <t>Код бюджетной классификации</t>
  </si>
  <si>
    <t>ГРБС</t>
  </si>
  <si>
    <t>Рз</t>
  </si>
  <si>
    <t>Пр</t>
  </si>
  <si>
    <t>ЦС</t>
  </si>
  <si>
    <t>ВР</t>
  </si>
  <si>
    <t>Управление ЖКХ Администрации города Глазова</t>
  </si>
  <si>
    <t>МКУ "УКС города Глазова"</t>
  </si>
  <si>
    <t>04 </t>
  </si>
  <si>
    <t>Содержание и развитие жилищного хозяйства</t>
  </si>
  <si>
    <t>Реализация мероприятий по вопросам проведения капитальных ремонтов и  содержания муниципального жилого фонда</t>
  </si>
  <si>
    <t>01 </t>
  </si>
  <si>
    <t>05 </t>
  </si>
  <si>
    <t>Содержание и развитие коммунальной инфраструктуры</t>
  </si>
  <si>
    <t>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</si>
  <si>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Благоустройство и охрана окружающей среды</t>
  </si>
  <si>
    <t>Реализация мероприятий по благоустройству и содержанию территории города Глазова</t>
  </si>
  <si>
    <t>Развитие дорожного хозяйства и транспортное обслуживание населения</t>
  </si>
  <si>
    <t>Мероприятия по содержанию и развитию автодорог города Глазова</t>
  </si>
  <si>
    <t>02</t>
  </si>
  <si>
    <t>03</t>
  </si>
  <si>
    <t>05</t>
  </si>
  <si>
    <t>08</t>
  </si>
  <si>
    <t>09</t>
  </si>
  <si>
    <t>0820262120</t>
  </si>
  <si>
    <t>0820262140</t>
  </si>
  <si>
    <t>0830162200</t>
  </si>
  <si>
    <t>0840162330</t>
  </si>
  <si>
    <t>0840162300</t>
  </si>
  <si>
    <t>0840162350</t>
  </si>
  <si>
    <t>0840166770</t>
  </si>
  <si>
    <t>0840105400</t>
  </si>
  <si>
    <t>0850262510</t>
  </si>
  <si>
    <t>Ресурсное обеспечение реализации муниципальной программы за счет средств бюджета города Глазова</t>
  </si>
  <si>
    <t>01</t>
  </si>
  <si>
    <t>08301S1440</t>
  </si>
  <si>
    <t>0840160640</t>
  </si>
  <si>
    <t>Капитальный ремонт муниципального жилищного фонда, жилых помещений муниципального жилого фонда</t>
  </si>
  <si>
    <t>3</t>
  </si>
  <si>
    <t>4</t>
  </si>
  <si>
    <t>2</t>
  </si>
  <si>
    <t>5</t>
  </si>
  <si>
    <t>11</t>
  </si>
  <si>
    <t>16</t>
  </si>
  <si>
    <t>6</t>
  </si>
  <si>
    <t>08601S5770</t>
  </si>
  <si>
    <t xml:space="preserve">Энергосбережение и повышение энергетической эффективности </t>
  </si>
  <si>
    <t>8</t>
  </si>
  <si>
    <t>244</t>
  </si>
  <si>
    <t>04</t>
  </si>
  <si>
    <t>1</t>
  </si>
  <si>
    <t>Территориальное развитие (градостроительство и землеустройство)</t>
  </si>
  <si>
    <t>0820272110</t>
  </si>
  <si>
    <t>0840162310</t>
  </si>
  <si>
    <t>10</t>
  </si>
  <si>
    <t>0850272510</t>
  </si>
  <si>
    <t>13</t>
  </si>
  <si>
    <t>08401S0860</t>
  </si>
  <si>
    <t>0840162380</t>
  </si>
  <si>
    <t>Формирование сети маршрутов регулярных перевозок автомобильным транспортом общего пользования на территории  города Глазова</t>
  </si>
  <si>
    <t>08401S8890</t>
  </si>
  <si>
    <t>0840160620</t>
  </si>
  <si>
    <t>0850108571</t>
  </si>
  <si>
    <t>Расходы бюджета города Глазова,тыс.рублей</t>
  </si>
  <si>
    <t>Управление ЖКХ Администрации г. Глазова</t>
  </si>
  <si>
    <t>МКУ "УКС г. Глазова"</t>
  </si>
  <si>
    <t>Установка индивидуальных и общих (для коммунальной квартиры) приборов учета используемой горячей и холодной воды, электрической энергии в жилом фонде, находящемся в собственности муниципального образования "Городсмкой округ «Город Глазов» Удмуртской Республики"</t>
  </si>
  <si>
    <t>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"Городской округ "Город Глазов" Удмуртской Республики"</t>
  </si>
  <si>
    <t>Мероприятия по строительству и (или) реконструкции объектов инженерной инфраструктуры, необходимых для реализации инвестиционных проектов в монопрофильном муниципальном образовании "Городской округ «Город Глазов» Удмуртской Республики"</t>
  </si>
  <si>
    <t>Мероприятия по строительству и (или) реконструкции объектов транспортной инфраструктуры, необходимых для реализации инвестиционных проектов в монопрофильном муниципальном образовании "Городской округ «Город Глазов» Удмуртской Республики"</t>
  </si>
  <si>
    <t>0830200750</t>
  </si>
  <si>
    <t>0840163370</t>
  </si>
  <si>
    <t>Муниципальное хозяйство  на 2025-2028 годы</t>
  </si>
  <si>
    <t>Управление жилищно-коммунального хозяйства</t>
  </si>
  <si>
    <t xml:space="preserve">Управление архитектуры и градостроительства </t>
  </si>
  <si>
    <t>12</t>
  </si>
  <si>
    <t xml:space="preserve">2025 год    </t>
  </si>
  <si>
    <t xml:space="preserve">2026 год      </t>
  </si>
  <si>
    <t xml:space="preserve">2027 год           </t>
  </si>
  <si>
    <t xml:space="preserve">2028 год       </t>
  </si>
  <si>
    <t>Организация регулярных перевозок по регуляруемым тарифам на муниципальных маршрутах</t>
  </si>
  <si>
    <t>Устройство и содержание цветников на общегородских территориях</t>
  </si>
  <si>
    <t>Отлов безнадзорных животных</t>
  </si>
  <si>
    <t>Организация содержания и благоустройства мест погребения (кладбищ).</t>
  </si>
  <si>
    <t>Обеспечение электроэнергией  установок наружного освещения и светофорных объектов</t>
  </si>
  <si>
    <t>Содержание и обслуживание установок наружного освещения  и светофорных объектов муниципального образования «Городской округ «Город Глазов» Удмуртской Республики»</t>
  </si>
  <si>
    <t>Обеспечение транспортной инфраструктурой земельных участков, находящихся в государственной или муниципальной собственности, предоставляемых (предоставленных) гражданам в собственность бесплатно для индивидуального жилищного строительства.</t>
  </si>
  <si>
    <t>0820000000</t>
  </si>
  <si>
    <t>0820200000</t>
  </si>
  <si>
    <t>0800000000</t>
  </si>
  <si>
    <t>0830000000</t>
  </si>
  <si>
    <t>0830100000</t>
  </si>
  <si>
    <t>0830200000</t>
  </si>
  <si>
    <t>0840000000</t>
  </si>
  <si>
    <t>0840100000</t>
  </si>
  <si>
    <t>0850000000</t>
  </si>
  <si>
    <t>0850100000</t>
  </si>
  <si>
    <t>0860000000</t>
  </si>
  <si>
    <t>17</t>
  </si>
  <si>
    <t>0840105910</t>
  </si>
  <si>
    <t>0840172310</t>
  </si>
  <si>
    <t>0840172330</t>
  </si>
  <si>
    <t>0840172350</t>
  </si>
  <si>
    <t>08401S8810</t>
  </si>
  <si>
    <t>0850263370</t>
  </si>
  <si>
    <t>08502S4652</t>
  </si>
  <si>
    <t>0850201382</t>
  </si>
  <si>
    <t>9</t>
  </si>
  <si>
    <t>Капитальный ремонт систем АПС (автоматическая пожарная сигнализация) и СОУЭ (система оповещения и управления эвакуацией) в общежитии по ул. Карла Маркса, д.14</t>
  </si>
  <si>
    <t>Содержание имущества казны</t>
  </si>
  <si>
    <t xml:space="preserve">Капитальный ремонт объектов непроизводственного назначения, за исключением капитального ремонта жилого фонда </t>
  </si>
  <si>
    <t>Организация раздельного сбора и сортировки ТКО</t>
  </si>
  <si>
    <t>Ликвидация несанкционированных свалок мусора с территории города</t>
  </si>
  <si>
    <t>Валка и обрезка аварийных деревьев, угрожающих жизни и здоровью граждан</t>
  </si>
  <si>
    <t>Содержание и ремонт общественных пространств</t>
  </si>
  <si>
    <t>18.1.1</t>
  </si>
  <si>
    <t xml:space="preserve">Газификация монумента Победы в Великой Отечественной войне 1941-1945 гг на площади Свободы </t>
  </si>
  <si>
    <t>31</t>
  </si>
  <si>
    <t xml:space="preserve">Устройство стеллы въездной группы в город на Красногорском тракте </t>
  </si>
  <si>
    <t xml:space="preserve">Установка забора вокруг храма по адресу ул. Молодежная, д.5 в рамках инициативного бюджетирования ("Наша инициатива") </t>
  </si>
  <si>
    <t xml:space="preserve">Приобретение и установка детской площадки по ул. Глинки, д.19 в рамках инициативного бюджетирования ("Наша инициатива") </t>
  </si>
  <si>
    <t xml:space="preserve">Благоустройство пешеходных дорожек по ул. Драгунова, д.49 в рамках инициативного бюджетирования («Наша инициатива») </t>
  </si>
  <si>
    <t>Ремонт и содержание автомобильных дорог общего пользования, мостов и иных транспортных инженерных сооружений</t>
  </si>
  <si>
    <t>Проведение энергетических обследований в организациях, финансируемых за счет средств бюджета муниципального образования «Городской округ «Город Глазов» Удмуртской Республики» для внедрения энергосберегающих мероприятий</t>
  </si>
  <si>
    <t>Утилизация твердых коммунальных отходов в период проведения месячников санитарной очистки</t>
  </si>
  <si>
    <t>Уход за газонами (покос)</t>
  </si>
  <si>
    <t>Подготовка и содержание пляжа</t>
  </si>
  <si>
    <t>18.1</t>
  </si>
  <si>
    <t>Ремонт оштукатуренных фасадов МКД, расположенных в соответствии с «Правилами благоустройства муниципального образования «Городской округ «Город Глазов» Удмуртской республики» в зоне «Старого города»</t>
  </si>
  <si>
    <t>Всего 5 фасадов: ул. Кирова,д.29, Ул.Кирова,д.31/2, Ул.Кирова,д.33/9, Ул.Кирова,д.35/12, Ул.Кирова,д.39/11.</t>
  </si>
  <si>
    <t>0850163300</t>
  </si>
  <si>
    <t>Проектирование, текущий и капитальный ремонт автомобильных дорог общего пользования</t>
  </si>
  <si>
    <t>0850270150</t>
  </si>
  <si>
    <t>7</t>
  </si>
  <si>
    <t>Контроль выполнения плана мероприятий в соответствии с «Концессионным соглашением в отношении центральных систем холодного водоснабжения и водоотведения муниципального образования городской округ «Город Глазов» УР от20.05.2019 г. №АБ-434/135</t>
  </si>
  <si>
    <t>Контроль выполнения плана мероприятий в соответствии с «Концессионного соглашения в отношении центральной системы теплоснабжения муниципального образования городской округ «Город Глазов» УР от30.12.2020г. №АБ-434/98.</t>
  </si>
  <si>
    <t>083И351540</t>
  </si>
  <si>
    <t>Подготовка «Проекта благоустройство территории в районе земельного участка с кадастровым номером 18:28:000015:4 (городище Иднакар)»</t>
  </si>
  <si>
    <t>МКУ "УКС города Глазова",Управление жилищно-коммунального хозяйства</t>
  </si>
  <si>
    <t>МБУ "СЭИР"</t>
  </si>
  <si>
    <t>Контроль выполнения  мероприятий «Комплексного плана модернизации систем коммунальной инфраструктуры: Удмуртская республика 18-000001-КПМ на 2025-2030 годы»</t>
  </si>
  <si>
    <t>Управление архитектуры и градостроительства , Управление жилищно-коммунального хозяйства</t>
  </si>
  <si>
    <t>0840160650</t>
  </si>
  <si>
    <t xml:space="preserve"> Федеральный проект "Модернизация коммунальной инфраструктуры"</t>
  </si>
  <si>
    <t>И3</t>
  </si>
  <si>
    <t xml:space="preserve">"Приложение 5                                                                      к муниципальной программе                         "Муниципальное хозяйство" на 2025-2028 годы </t>
  </si>
  <si>
    <t>".</t>
  </si>
  <si>
    <t xml:space="preserve">                                                                                      Приложение 2                                                                        к решению Глазовской городской Думы                                                                    от 29.10.2025 №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</si>
</sst>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 applyBorder="1"/>
    <xf numFmtId="0" fontId="3" fillId="0" borderId="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4" fontId="5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49" fontId="7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5" fillId="2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49" fontId="11" fillId="2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" fontId="1" fillId="0" borderId="0" xfId="0" applyNumberFormat="1" applyFont="1"/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0" fontId="6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/>
    <xf numFmtId="4" fontId="1" fillId="2" borderId="0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2" fontId="10" fillId="2" borderId="3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vertical="center" wrapText="1"/>
    </xf>
    <xf numFmtId="49" fontId="11" fillId="2" borderId="7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10" fillId="2" borderId="7" xfId="0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0" fillId="2" borderId="2" xfId="0" applyNumberFormat="1" applyFont="1" applyFill="1" applyBorder="1" applyAlignment="1">
      <alignment vertical="center" wrapText="1"/>
    </xf>
    <xf numFmtId="2" fontId="10" fillId="2" borderId="7" xfId="0" applyNumberFormat="1" applyFont="1" applyFill="1" applyBorder="1" applyAlignment="1">
      <alignment vertical="center" wrapText="1"/>
    </xf>
    <xf numFmtId="2" fontId="10" fillId="2" borderId="3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0" fillId="2" borderId="2" xfId="0" applyNumberFormat="1" applyFont="1" applyFill="1" applyBorder="1" applyAlignment="1">
      <alignment vertical="center" wrapText="1"/>
    </xf>
    <xf numFmtId="49" fontId="10" fillId="2" borderId="3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33"/>
  <sheetViews>
    <sheetView tabSelected="1" zoomScale="80" zoomScaleNormal="80" zoomScaleSheetLayoutView="100" workbookViewId="0">
      <selection activeCell="K3" sqref="K3:O3"/>
    </sheetView>
  </sheetViews>
  <sheetFormatPr defaultColWidth="9.140625" defaultRowHeight="15.75" x14ac:dyDescent="0.25"/>
  <cols>
    <col min="1" max="4" width="5.7109375" style="5" customWidth="1"/>
    <col min="5" max="5" width="42.5703125" style="14" customWidth="1"/>
    <col min="6" max="6" width="45.85546875" style="5" customWidth="1"/>
    <col min="7" max="9" width="6.7109375" style="5" customWidth="1"/>
    <col min="10" max="10" width="11.7109375" style="5" bestFit="1" customWidth="1"/>
    <col min="11" max="11" width="6.7109375" style="5" customWidth="1"/>
    <col min="12" max="12" width="12.5703125" style="24" bestFit="1" customWidth="1"/>
    <col min="13" max="13" width="11.42578125" style="24" bestFit="1" customWidth="1"/>
    <col min="14" max="14" width="11.5703125" style="24" bestFit="1" customWidth="1"/>
    <col min="15" max="15" width="11.7109375" style="24" customWidth="1"/>
    <col min="16" max="16" width="9.5703125" style="5" bestFit="1" customWidth="1"/>
    <col min="17" max="18" width="9.140625" style="5"/>
    <col min="19" max="19" width="10.5703125" style="5" customWidth="1"/>
    <col min="20" max="16384" width="9.140625" style="5"/>
  </cols>
  <sheetData>
    <row r="1" spans="1:15" ht="48.95" customHeight="1" x14ac:dyDescent="0.25">
      <c r="K1" s="108" t="s">
        <v>155</v>
      </c>
      <c r="L1" s="108"/>
      <c r="M1" s="108"/>
      <c r="N1" s="108"/>
      <c r="O1" s="108"/>
    </row>
    <row r="2" spans="1:15" x14ac:dyDescent="0.25">
      <c r="M2" s="82"/>
      <c r="N2" s="82"/>
      <c r="O2" s="82"/>
    </row>
    <row r="3" spans="1:15" ht="56.45" customHeight="1" x14ac:dyDescent="0.25">
      <c r="A3" s="1"/>
      <c r="B3" s="1"/>
      <c r="C3" s="1"/>
      <c r="D3" s="1"/>
      <c r="E3" s="2"/>
      <c r="F3" s="3"/>
      <c r="G3" s="4"/>
      <c r="H3" s="4"/>
      <c r="I3" s="4"/>
      <c r="J3" s="4"/>
      <c r="K3" s="108" t="s">
        <v>153</v>
      </c>
      <c r="L3" s="108"/>
      <c r="M3" s="108"/>
      <c r="N3" s="108"/>
      <c r="O3" s="108"/>
    </row>
    <row r="4" spans="1:15" x14ac:dyDescent="0.25">
      <c r="A4" s="1"/>
      <c r="B4" s="1"/>
      <c r="C4" s="1"/>
      <c r="D4" s="1"/>
      <c r="E4" s="2"/>
      <c r="F4" s="3"/>
      <c r="G4" s="4"/>
      <c r="H4" s="4"/>
      <c r="I4" s="4"/>
      <c r="J4" s="4"/>
      <c r="K4" s="4"/>
      <c r="L4" s="83"/>
      <c r="M4" s="84"/>
    </row>
    <row r="5" spans="1:15" ht="16.5" x14ac:dyDescent="0.25">
      <c r="A5" s="1"/>
      <c r="B5" s="1"/>
      <c r="C5" s="109" t="s">
        <v>41</v>
      </c>
      <c r="D5" s="110"/>
      <c r="E5" s="110"/>
      <c r="F5" s="110"/>
      <c r="G5" s="110"/>
      <c r="H5" s="110"/>
      <c r="I5" s="110"/>
      <c r="J5" s="110"/>
      <c r="K5" s="110"/>
      <c r="L5" s="110"/>
      <c r="M5" s="84"/>
    </row>
    <row r="6" spans="1:15" x14ac:dyDescent="0.25">
      <c r="A6" s="1"/>
      <c r="B6" s="1"/>
      <c r="C6" s="7"/>
      <c r="D6" s="6"/>
      <c r="E6" s="6"/>
      <c r="F6" s="6"/>
      <c r="G6" s="6"/>
      <c r="H6" s="6"/>
      <c r="I6" s="6"/>
      <c r="J6" s="6"/>
      <c r="K6" s="6"/>
      <c r="L6" s="85"/>
      <c r="M6" s="84"/>
    </row>
    <row r="7" spans="1:15" ht="49.5" customHeight="1" x14ac:dyDescent="0.25">
      <c r="A7" s="111" t="s">
        <v>0</v>
      </c>
      <c r="B7" s="111"/>
      <c r="C7" s="111"/>
      <c r="D7" s="111"/>
      <c r="E7" s="112" t="s">
        <v>1</v>
      </c>
      <c r="F7" s="113" t="s">
        <v>2</v>
      </c>
      <c r="G7" s="113" t="s">
        <v>8</v>
      </c>
      <c r="H7" s="113"/>
      <c r="I7" s="113"/>
      <c r="J7" s="113"/>
      <c r="K7" s="113"/>
      <c r="L7" s="114" t="s">
        <v>71</v>
      </c>
      <c r="M7" s="115"/>
      <c r="N7" s="115"/>
      <c r="O7" s="116"/>
    </row>
    <row r="8" spans="1:15" ht="30" customHeight="1" x14ac:dyDescent="0.25">
      <c r="A8" s="57" t="s">
        <v>3</v>
      </c>
      <c r="B8" s="57" t="s">
        <v>4</v>
      </c>
      <c r="C8" s="57" t="s">
        <v>5</v>
      </c>
      <c r="D8" s="57" t="s">
        <v>6</v>
      </c>
      <c r="E8" s="112"/>
      <c r="F8" s="113"/>
      <c r="G8" s="58" t="s">
        <v>9</v>
      </c>
      <c r="H8" s="58" t="s">
        <v>10</v>
      </c>
      <c r="I8" s="58" t="s">
        <v>11</v>
      </c>
      <c r="J8" s="25" t="s">
        <v>12</v>
      </c>
      <c r="K8" s="58" t="s">
        <v>13</v>
      </c>
      <c r="L8" s="26" t="s">
        <v>84</v>
      </c>
      <c r="M8" s="26" t="s">
        <v>85</v>
      </c>
      <c r="N8" s="26" t="s">
        <v>86</v>
      </c>
      <c r="O8" s="26" t="s">
        <v>87</v>
      </c>
    </row>
    <row r="9" spans="1:15" ht="15.6" customHeight="1" x14ac:dyDescent="0.25">
      <c r="A9" s="117" t="s">
        <v>30</v>
      </c>
      <c r="B9" s="117"/>
      <c r="C9" s="117"/>
      <c r="D9" s="117"/>
      <c r="E9" s="121" t="s">
        <v>80</v>
      </c>
      <c r="F9" s="89" t="s">
        <v>7</v>
      </c>
      <c r="G9" s="27">
        <v>961</v>
      </c>
      <c r="H9" s="28"/>
      <c r="I9" s="28"/>
      <c r="J9" s="28" t="s">
        <v>97</v>
      </c>
      <c r="K9" s="27"/>
      <c r="L9" s="29">
        <f>L10+L11+L12+L13</f>
        <v>836926.37200000009</v>
      </c>
      <c r="M9" s="29">
        <f t="shared" ref="M9:O9" si="0">M10+M11+M12+M13</f>
        <v>196185.89</v>
      </c>
      <c r="N9" s="29">
        <f t="shared" si="0"/>
        <v>398732.98</v>
      </c>
      <c r="O9" s="29">
        <f t="shared" si="0"/>
        <v>232230.33</v>
      </c>
    </row>
    <row r="10" spans="1:15" x14ac:dyDescent="0.25">
      <c r="A10" s="118"/>
      <c r="B10" s="118"/>
      <c r="C10" s="118"/>
      <c r="D10" s="118"/>
      <c r="E10" s="122"/>
      <c r="F10" s="31" t="s">
        <v>81</v>
      </c>
      <c r="G10" s="61"/>
      <c r="H10" s="27"/>
      <c r="I10" s="27"/>
      <c r="J10" s="28"/>
      <c r="K10" s="27"/>
      <c r="L10" s="79">
        <f>L17+L26+L45+L96+L114</f>
        <v>221376.39</v>
      </c>
      <c r="M10" s="79">
        <f>M17+M26+M45+M96+M113</f>
        <v>120628.796</v>
      </c>
      <c r="N10" s="79">
        <f>N17+N26+N45+N96+N113</f>
        <v>302973.86600000004</v>
      </c>
      <c r="O10" s="79">
        <f>O17+O26+O45+O96+O113</f>
        <v>80725.459999999992</v>
      </c>
    </row>
    <row r="11" spans="1:15" x14ac:dyDescent="0.25">
      <c r="A11" s="118"/>
      <c r="B11" s="118"/>
      <c r="C11" s="118"/>
      <c r="D11" s="118"/>
      <c r="E11" s="122"/>
      <c r="F11" s="31" t="s">
        <v>15</v>
      </c>
      <c r="G11" s="65"/>
      <c r="H11" s="61"/>
      <c r="I11" s="61"/>
      <c r="J11" s="64"/>
      <c r="K11" s="61"/>
      <c r="L11" s="62">
        <f>L18+L27+L46+L97</f>
        <v>607238.06000000006</v>
      </c>
      <c r="M11" s="62">
        <f>M46+M97</f>
        <v>70707.070000000007</v>
      </c>
      <c r="N11" s="62">
        <f>N46+N97</f>
        <v>90909.09</v>
      </c>
      <c r="O11" s="62">
        <f>O46+O97+O33</f>
        <v>146316.54999999999</v>
      </c>
    </row>
    <row r="12" spans="1:15" ht="15" customHeight="1" x14ac:dyDescent="0.25">
      <c r="A12" s="118"/>
      <c r="B12" s="118"/>
      <c r="C12" s="118"/>
      <c r="D12" s="118"/>
      <c r="E12" s="122"/>
      <c r="F12" s="30" t="s">
        <v>82</v>
      </c>
      <c r="G12" s="65"/>
      <c r="H12" s="61"/>
      <c r="I12" s="61"/>
      <c r="J12" s="64"/>
      <c r="K12" s="61"/>
      <c r="L12" s="62">
        <f>+L51</f>
        <v>2940</v>
      </c>
      <c r="M12" s="62">
        <f t="shared" ref="M12:O12" si="1">+M51</f>
        <v>0</v>
      </c>
      <c r="N12" s="62">
        <f t="shared" si="1"/>
        <v>0</v>
      </c>
      <c r="O12" s="62">
        <f t="shared" si="1"/>
        <v>0</v>
      </c>
    </row>
    <row r="13" spans="1:15" ht="15" customHeight="1" x14ac:dyDescent="0.25">
      <c r="A13" s="120"/>
      <c r="B13" s="120"/>
      <c r="C13" s="120"/>
      <c r="D13" s="120"/>
      <c r="E13" s="123"/>
      <c r="F13" s="30" t="s">
        <v>147</v>
      </c>
      <c r="G13" s="76"/>
      <c r="H13" s="74"/>
      <c r="I13" s="74"/>
      <c r="J13" s="75"/>
      <c r="K13" s="74"/>
      <c r="L13" s="62">
        <f>L48</f>
        <v>5371.9219999999996</v>
      </c>
      <c r="M13" s="62">
        <f t="shared" ref="M13:O13" si="2">M48</f>
        <v>4850.0240000000003</v>
      </c>
      <c r="N13" s="62">
        <f t="shared" si="2"/>
        <v>4850.0240000000003</v>
      </c>
      <c r="O13" s="62">
        <f t="shared" si="2"/>
        <v>5188.32</v>
      </c>
    </row>
    <row r="14" spans="1:15" ht="15.6" customHeight="1" x14ac:dyDescent="0.25">
      <c r="A14" s="117" t="s">
        <v>30</v>
      </c>
      <c r="B14" s="117" t="s">
        <v>58</v>
      </c>
      <c r="C14" s="117"/>
      <c r="D14" s="117"/>
      <c r="E14" s="119" t="s">
        <v>59</v>
      </c>
      <c r="F14" s="89" t="s">
        <v>7</v>
      </c>
      <c r="G14" s="61"/>
      <c r="H14" s="61"/>
      <c r="I14" s="61"/>
      <c r="J14" s="28"/>
      <c r="K14" s="27"/>
      <c r="L14" s="29">
        <f>L15</f>
        <v>0</v>
      </c>
      <c r="M14" s="29">
        <f t="shared" ref="M14:O14" si="3">M15</f>
        <v>0</v>
      </c>
      <c r="N14" s="29">
        <f t="shared" si="3"/>
        <v>0</v>
      </c>
      <c r="O14" s="29">
        <f t="shared" si="3"/>
        <v>0</v>
      </c>
    </row>
    <row r="15" spans="1:15" ht="21.95" customHeight="1" x14ac:dyDescent="0.25">
      <c r="A15" s="118"/>
      <c r="B15" s="118"/>
      <c r="C15" s="118"/>
      <c r="D15" s="118"/>
      <c r="E15" s="119"/>
      <c r="F15" s="30" t="s">
        <v>82</v>
      </c>
      <c r="G15" s="61"/>
      <c r="H15" s="61"/>
      <c r="I15" s="61"/>
      <c r="J15" s="28"/>
      <c r="K15" s="27"/>
      <c r="L15" s="79">
        <v>0</v>
      </c>
      <c r="M15" s="79">
        <v>0</v>
      </c>
      <c r="N15" s="79">
        <v>0</v>
      </c>
      <c r="O15" s="79">
        <v>0</v>
      </c>
    </row>
    <row r="16" spans="1:15" x14ac:dyDescent="0.25">
      <c r="A16" s="126" t="s">
        <v>30</v>
      </c>
      <c r="B16" s="127">
        <v>2</v>
      </c>
      <c r="C16" s="111"/>
      <c r="D16" s="111"/>
      <c r="E16" s="119" t="s">
        <v>17</v>
      </c>
      <c r="F16" s="89" t="s">
        <v>7</v>
      </c>
      <c r="G16" s="27">
        <v>961</v>
      </c>
      <c r="H16" s="28" t="s">
        <v>29</v>
      </c>
      <c r="I16" s="28" t="s">
        <v>42</v>
      </c>
      <c r="J16" s="28" t="s">
        <v>95</v>
      </c>
      <c r="K16" s="27"/>
      <c r="L16" s="29">
        <f>L17</f>
        <v>26258.86</v>
      </c>
      <c r="M16" s="29">
        <f t="shared" ref="M16:O16" si="4">M17</f>
        <v>4519</v>
      </c>
      <c r="N16" s="29">
        <f t="shared" si="4"/>
        <v>4519</v>
      </c>
      <c r="O16" s="29">
        <f t="shared" si="4"/>
        <v>4991.6900000000005</v>
      </c>
    </row>
    <row r="17" spans="1:15" x14ac:dyDescent="0.25">
      <c r="A17" s="126"/>
      <c r="B17" s="127"/>
      <c r="C17" s="111"/>
      <c r="D17" s="111"/>
      <c r="E17" s="119"/>
      <c r="F17" s="31" t="s">
        <v>81</v>
      </c>
      <c r="G17" s="61"/>
      <c r="H17" s="61"/>
      <c r="I17" s="61"/>
      <c r="J17" s="28"/>
      <c r="K17" s="27"/>
      <c r="L17" s="79">
        <f>L19</f>
        <v>26258.86</v>
      </c>
      <c r="M17" s="79">
        <f t="shared" ref="M17:O17" si="5">M19</f>
        <v>4519</v>
      </c>
      <c r="N17" s="79">
        <f t="shared" si="5"/>
        <v>4519</v>
      </c>
      <c r="O17" s="79">
        <f t="shared" si="5"/>
        <v>4991.6900000000005</v>
      </c>
    </row>
    <row r="18" spans="1:15" x14ac:dyDescent="0.25">
      <c r="A18" s="126"/>
      <c r="B18" s="127"/>
      <c r="C18" s="111"/>
      <c r="D18" s="111"/>
      <c r="E18" s="119"/>
      <c r="F18" s="31" t="s">
        <v>15</v>
      </c>
      <c r="G18" s="61"/>
      <c r="H18" s="61"/>
      <c r="I18" s="61"/>
      <c r="J18" s="28"/>
      <c r="K18" s="27"/>
      <c r="L18" s="79">
        <v>0</v>
      </c>
      <c r="M18" s="79">
        <v>0</v>
      </c>
      <c r="N18" s="79">
        <v>0</v>
      </c>
      <c r="O18" s="79">
        <v>0</v>
      </c>
    </row>
    <row r="19" spans="1:15" x14ac:dyDescent="0.25">
      <c r="A19" s="126" t="s">
        <v>30</v>
      </c>
      <c r="B19" s="127">
        <v>2</v>
      </c>
      <c r="C19" s="127" t="s">
        <v>27</v>
      </c>
      <c r="D19" s="111"/>
      <c r="E19" s="119" t="s">
        <v>18</v>
      </c>
      <c r="F19" s="89" t="s">
        <v>7</v>
      </c>
      <c r="G19" s="61">
        <v>961</v>
      </c>
      <c r="H19" s="61" t="s">
        <v>29</v>
      </c>
      <c r="I19" s="61" t="s">
        <v>42</v>
      </c>
      <c r="J19" s="28" t="s">
        <v>96</v>
      </c>
      <c r="K19" s="27"/>
      <c r="L19" s="29">
        <f>L20</f>
        <v>26258.86</v>
      </c>
      <c r="M19" s="29">
        <f t="shared" ref="M19:O19" si="6">M20</f>
        <v>4519</v>
      </c>
      <c r="N19" s="29">
        <f t="shared" si="6"/>
        <v>4519</v>
      </c>
      <c r="O19" s="29">
        <f t="shared" si="6"/>
        <v>4991.6900000000005</v>
      </c>
    </row>
    <row r="20" spans="1:15" ht="44.1" customHeight="1" x14ac:dyDescent="0.25">
      <c r="A20" s="126"/>
      <c r="B20" s="127"/>
      <c r="C20" s="127"/>
      <c r="D20" s="111"/>
      <c r="E20" s="119"/>
      <c r="F20" s="31" t="s">
        <v>81</v>
      </c>
      <c r="G20" s="61">
        <v>961</v>
      </c>
      <c r="H20" s="61"/>
      <c r="I20" s="61"/>
      <c r="J20" s="28"/>
      <c r="K20" s="27"/>
      <c r="L20" s="29">
        <f>L24+L23+L21+L22</f>
        <v>26258.86</v>
      </c>
      <c r="M20" s="29">
        <f t="shared" ref="M20:O20" si="7">M24+M23+M21+M22</f>
        <v>4519</v>
      </c>
      <c r="N20" s="29">
        <f t="shared" si="7"/>
        <v>4519</v>
      </c>
      <c r="O20" s="29">
        <f t="shared" si="7"/>
        <v>4991.6900000000005</v>
      </c>
    </row>
    <row r="21" spans="1:15" x14ac:dyDescent="0.25">
      <c r="A21" s="128" t="s">
        <v>30</v>
      </c>
      <c r="B21" s="128">
        <v>2</v>
      </c>
      <c r="C21" s="128" t="s">
        <v>27</v>
      </c>
      <c r="D21" s="128" t="s">
        <v>48</v>
      </c>
      <c r="E21" s="130" t="s">
        <v>45</v>
      </c>
      <c r="F21" s="124" t="s">
        <v>81</v>
      </c>
      <c r="G21" s="61">
        <v>961</v>
      </c>
      <c r="H21" s="61" t="s">
        <v>20</v>
      </c>
      <c r="I21" s="61" t="s">
        <v>19</v>
      </c>
      <c r="J21" s="64" t="s">
        <v>32</v>
      </c>
      <c r="K21" s="61">
        <v>244</v>
      </c>
      <c r="L21" s="62">
        <v>5048.3</v>
      </c>
      <c r="M21" s="62">
        <v>4319</v>
      </c>
      <c r="N21" s="62">
        <v>4319</v>
      </c>
      <c r="O21" s="62">
        <v>4770.7700000000004</v>
      </c>
    </row>
    <row r="22" spans="1:15" ht="42.6" customHeight="1" x14ac:dyDescent="0.25">
      <c r="A22" s="129"/>
      <c r="B22" s="129"/>
      <c r="C22" s="129"/>
      <c r="D22" s="129"/>
      <c r="E22" s="131"/>
      <c r="F22" s="125"/>
      <c r="G22" s="61">
        <v>961</v>
      </c>
      <c r="H22" s="64" t="s">
        <v>29</v>
      </c>
      <c r="I22" s="64" t="s">
        <v>42</v>
      </c>
      <c r="J22" s="64" t="s">
        <v>60</v>
      </c>
      <c r="K22" s="61">
        <v>243</v>
      </c>
      <c r="L22" s="62">
        <v>3918.99</v>
      </c>
      <c r="M22" s="62">
        <v>0</v>
      </c>
      <c r="N22" s="62">
        <v>0</v>
      </c>
      <c r="O22" s="62">
        <v>0</v>
      </c>
    </row>
    <row r="23" spans="1:15" ht="130.5" customHeight="1" x14ac:dyDescent="0.25">
      <c r="A23" s="48" t="s">
        <v>30</v>
      </c>
      <c r="B23" s="59">
        <v>2</v>
      </c>
      <c r="C23" s="59" t="s">
        <v>27</v>
      </c>
      <c r="D23" s="59" t="s">
        <v>49</v>
      </c>
      <c r="E23" s="67" t="s">
        <v>74</v>
      </c>
      <c r="F23" s="31" t="s">
        <v>81</v>
      </c>
      <c r="G23" s="61">
        <v>961</v>
      </c>
      <c r="H23" s="64" t="s">
        <v>29</v>
      </c>
      <c r="I23" s="64" t="s">
        <v>42</v>
      </c>
      <c r="J23" s="64" t="s">
        <v>33</v>
      </c>
      <c r="K23" s="64" t="s">
        <v>56</v>
      </c>
      <c r="L23" s="62">
        <v>200</v>
      </c>
      <c r="M23" s="62">
        <v>200</v>
      </c>
      <c r="N23" s="62">
        <v>200</v>
      </c>
      <c r="O23" s="62">
        <v>220.92</v>
      </c>
    </row>
    <row r="24" spans="1:15" ht="84" customHeight="1" x14ac:dyDescent="0.25">
      <c r="A24" s="49" t="s">
        <v>30</v>
      </c>
      <c r="B24" s="49" t="s">
        <v>48</v>
      </c>
      <c r="C24" s="49" t="s">
        <v>27</v>
      </c>
      <c r="D24" s="49" t="s">
        <v>55</v>
      </c>
      <c r="E24" s="45" t="s">
        <v>116</v>
      </c>
      <c r="F24" s="90" t="s">
        <v>81</v>
      </c>
      <c r="G24" s="63">
        <v>961</v>
      </c>
      <c r="H24" s="63" t="s">
        <v>29</v>
      </c>
      <c r="I24" s="63" t="s">
        <v>42</v>
      </c>
      <c r="J24" s="63">
        <v>820272110</v>
      </c>
      <c r="K24" s="61">
        <v>244</v>
      </c>
      <c r="L24" s="62">
        <v>17091.57</v>
      </c>
      <c r="M24" s="62">
        <v>0</v>
      </c>
      <c r="N24" s="62">
        <v>0</v>
      </c>
      <c r="O24" s="62">
        <v>0</v>
      </c>
    </row>
    <row r="25" spans="1:15" x14ac:dyDescent="0.25">
      <c r="A25" s="126" t="s">
        <v>30</v>
      </c>
      <c r="B25" s="135">
        <v>3</v>
      </c>
      <c r="C25" s="111"/>
      <c r="D25" s="136"/>
      <c r="E25" s="119" t="s">
        <v>21</v>
      </c>
      <c r="F25" s="89" t="s">
        <v>7</v>
      </c>
      <c r="G25" s="27">
        <v>961</v>
      </c>
      <c r="H25" s="61" t="s">
        <v>29</v>
      </c>
      <c r="I25" s="64" t="s">
        <v>27</v>
      </c>
      <c r="J25" s="28" t="s">
        <v>98</v>
      </c>
      <c r="K25" s="27"/>
      <c r="L25" s="29">
        <f>L26+L27</f>
        <v>416293.26</v>
      </c>
      <c r="M25" s="29">
        <f>M26+M27</f>
        <v>34235</v>
      </c>
      <c r="N25" s="29">
        <f>N26+N27</f>
        <v>212446.69</v>
      </c>
      <c r="O25" s="29">
        <f>O26+O27</f>
        <v>17447.169999999998</v>
      </c>
    </row>
    <row r="26" spans="1:15" x14ac:dyDescent="0.25">
      <c r="A26" s="126"/>
      <c r="B26" s="135"/>
      <c r="C26" s="111"/>
      <c r="D26" s="136"/>
      <c r="E26" s="119"/>
      <c r="F26" s="31" t="s">
        <v>72</v>
      </c>
      <c r="G26" s="61">
        <v>961</v>
      </c>
      <c r="H26" s="61"/>
      <c r="I26" s="32"/>
      <c r="J26" s="28"/>
      <c r="K26" s="27"/>
      <c r="L26" s="62">
        <f>L29+L36</f>
        <v>71206.69</v>
      </c>
      <c r="M26" s="62">
        <f>M29+M36</f>
        <v>34235</v>
      </c>
      <c r="N26" s="62">
        <f>N29+N36</f>
        <v>212446.69</v>
      </c>
      <c r="O26" s="62">
        <f>O29+O36</f>
        <v>878.16</v>
      </c>
    </row>
    <row r="27" spans="1:15" x14ac:dyDescent="0.25">
      <c r="A27" s="126"/>
      <c r="B27" s="135"/>
      <c r="C27" s="111"/>
      <c r="D27" s="136"/>
      <c r="E27" s="119"/>
      <c r="F27" s="31" t="s">
        <v>73</v>
      </c>
      <c r="G27" s="61">
        <v>961</v>
      </c>
      <c r="H27" s="61"/>
      <c r="I27" s="32"/>
      <c r="J27" s="28"/>
      <c r="K27" s="27"/>
      <c r="L27" s="62">
        <f>+L37+L30</f>
        <v>345086.57</v>
      </c>
      <c r="M27" s="62">
        <v>0</v>
      </c>
      <c r="N27" s="62">
        <v>0</v>
      </c>
      <c r="O27" s="62">
        <f>O30</f>
        <v>16569.009999999998</v>
      </c>
    </row>
    <row r="28" spans="1:15" x14ac:dyDescent="0.25">
      <c r="A28" s="126" t="s">
        <v>30</v>
      </c>
      <c r="B28" s="135">
        <v>3</v>
      </c>
      <c r="C28" s="126" t="s">
        <v>42</v>
      </c>
      <c r="D28" s="137"/>
      <c r="E28" s="119" t="s">
        <v>22</v>
      </c>
      <c r="F28" s="89" t="s">
        <v>7</v>
      </c>
      <c r="G28" s="33">
        <v>961</v>
      </c>
      <c r="H28" s="27" t="s">
        <v>29</v>
      </c>
      <c r="I28" s="28" t="s">
        <v>27</v>
      </c>
      <c r="J28" s="34" t="s">
        <v>99</v>
      </c>
      <c r="K28" s="33"/>
      <c r="L28" s="29">
        <f>L29+L30</f>
        <v>31004.259999999995</v>
      </c>
      <c r="M28" s="29">
        <f t="shared" ref="M28:O28" si="8">M29+M30</f>
        <v>795</v>
      </c>
      <c r="N28" s="29">
        <f t="shared" si="8"/>
        <v>20795</v>
      </c>
      <c r="O28" s="29">
        <f t="shared" si="8"/>
        <v>17447.169999999998</v>
      </c>
    </row>
    <row r="29" spans="1:15" x14ac:dyDescent="0.25">
      <c r="A29" s="126"/>
      <c r="B29" s="135"/>
      <c r="C29" s="126"/>
      <c r="D29" s="137"/>
      <c r="E29" s="119"/>
      <c r="F29" s="31" t="s">
        <v>81</v>
      </c>
      <c r="G29" s="35">
        <v>961</v>
      </c>
      <c r="H29" s="61"/>
      <c r="I29" s="64"/>
      <c r="J29" s="36"/>
      <c r="K29" s="35"/>
      <c r="L29" s="62">
        <f t="shared" ref="L29:O29" si="9">+L31</f>
        <v>1007.69</v>
      </c>
      <c r="M29" s="62">
        <f t="shared" si="9"/>
        <v>795</v>
      </c>
      <c r="N29" s="62">
        <f t="shared" si="9"/>
        <v>20795</v>
      </c>
      <c r="O29" s="62">
        <f t="shared" si="9"/>
        <v>878.16</v>
      </c>
    </row>
    <row r="30" spans="1:15" ht="63.95" customHeight="1" x14ac:dyDescent="0.25">
      <c r="A30" s="126"/>
      <c r="B30" s="135"/>
      <c r="C30" s="126"/>
      <c r="D30" s="137"/>
      <c r="E30" s="119"/>
      <c r="F30" s="31" t="s">
        <v>15</v>
      </c>
      <c r="G30" s="35">
        <v>961</v>
      </c>
      <c r="H30" s="61"/>
      <c r="I30" s="64"/>
      <c r="J30" s="36"/>
      <c r="K30" s="35"/>
      <c r="L30" s="62">
        <f>+L32+L33+L34</f>
        <v>29996.569999999996</v>
      </c>
      <c r="M30" s="62">
        <f t="shared" ref="M30:O30" si="10">+M32+M33+M34</f>
        <v>0</v>
      </c>
      <c r="N30" s="62">
        <f t="shared" si="10"/>
        <v>0</v>
      </c>
      <c r="O30" s="62">
        <f t="shared" si="10"/>
        <v>16569.009999999998</v>
      </c>
    </row>
    <row r="31" spans="1:15" ht="15.6" customHeight="1" x14ac:dyDescent="0.25">
      <c r="A31" s="59" t="s">
        <v>30</v>
      </c>
      <c r="B31" s="59" t="s">
        <v>46</v>
      </c>
      <c r="C31" s="59" t="s">
        <v>42</v>
      </c>
      <c r="D31" s="59" t="s">
        <v>58</v>
      </c>
      <c r="E31" s="67" t="s">
        <v>117</v>
      </c>
      <c r="F31" s="46" t="s">
        <v>81</v>
      </c>
      <c r="G31" s="35">
        <v>961</v>
      </c>
      <c r="H31" s="64" t="s">
        <v>29</v>
      </c>
      <c r="I31" s="64" t="s">
        <v>27</v>
      </c>
      <c r="J31" s="36" t="s">
        <v>34</v>
      </c>
      <c r="K31" s="35">
        <v>244</v>
      </c>
      <c r="L31" s="62">
        <v>1007.69</v>
      </c>
      <c r="M31" s="62">
        <v>795</v>
      </c>
      <c r="N31" s="62">
        <v>20795</v>
      </c>
      <c r="O31" s="62">
        <f>878.16</f>
        <v>878.16</v>
      </c>
    </row>
    <row r="32" spans="1:15" ht="15.6" customHeight="1" x14ac:dyDescent="0.25">
      <c r="A32" s="138" t="s">
        <v>30</v>
      </c>
      <c r="B32" s="138" t="s">
        <v>46</v>
      </c>
      <c r="C32" s="138" t="s">
        <v>42</v>
      </c>
      <c r="D32" s="138" t="s">
        <v>49</v>
      </c>
      <c r="E32" s="139" t="s">
        <v>118</v>
      </c>
      <c r="F32" s="132" t="s">
        <v>73</v>
      </c>
      <c r="G32" s="35">
        <v>961</v>
      </c>
      <c r="H32" s="64" t="s">
        <v>29</v>
      </c>
      <c r="I32" s="64" t="s">
        <v>27</v>
      </c>
      <c r="J32" s="36" t="s">
        <v>34</v>
      </c>
      <c r="K32" s="35">
        <v>243</v>
      </c>
      <c r="L32" s="62">
        <v>283.60000000000002</v>
      </c>
      <c r="M32" s="62">
        <v>0</v>
      </c>
      <c r="N32" s="62">
        <v>0</v>
      </c>
      <c r="O32" s="62">
        <v>0</v>
      </c>
    </row>
    <row r="33" spans="1:15" ht="47.45" customHeight="1" x14ac:dyDescent="0.25">
      <c r="A33" s="138"/>
      <c r="B33" s="138"/>
      <c r="C33" s="138"/>
      <c r="D33" s="138"/>
      <c r="E33" s="139"/>
      <c r="F33" s="133"/>
      <c r="G33" s="35">
        <v>961</v>
      </c>
      <c r="H33" s="64" t="s">
        <v>29</v>
      </c>
      <c r="I33" s="64" t="s">
        <v>27</v>
      </c>
      <c r="J33" s="36" t="s">
        <v>43</v>
      </c>
      <c r="K33" s="35">
        <v>243</v>
      </c>
      <c r="L33" s="62">
        <v>28702.87</v>
      </c>
      <c r="M33" s="62">
        <v>0</v>
      </c>
      <c r="N33" s="62">
        <v>0</v>
      </c>
      <c r="O33" s="62">
        <v>16569.009999999998</v>
      </c>
    </row>
    <row r="34" spans="1:15" ht="47.45" customHeight="1" x14ac:dyDescent="0.25">
      <c r="A34" s="138"/>
      <c r="B34" s="138"/>
      <c r="C34" s="138"/>
      <c r="D34" s="138"/>
      <c r="E34" s="139"/>
      <c r="F34" s="134"/>
      <c r="G34" s="35">
        <v>961</v>
      </c>
      <c r="H34" s="64" t="s">
        <v>29</v>
      </c>
      <c r="I34" s="64" t="s">
        <v>27</v>
      </c>
      <c r="J34" s="36" t="s">
        <v>43</v>
      </c>
      <c r="K34" s="35">
        <v>244</v>
      </c>
      <c r="L34" s="62">
        <v>1010.1</v>
      </c>
      <c r="M34" s="62">
        <v>0</v>
      </c>
      <c r="N34" s="62">
        <v>0</v>
      </c>
      <c r="O34" s="62">
        <v>0</v>
      </c>
    </row>
    <row r="35" spans="1:15" x14ac:dyDescent="0.25">
      <c r="A35" s="135" t="s">
        <v>30</v>
      </c>
      <c r="B35" s="135">
        <v>3</v>
      </c>
      <c r="C35" s="135" t="s">
        <v>27</v>
      </c>
      <c r="D35" s="137"/>
      <c r="E35" s="119" t="s">
        <v>75</v>
      </c>
      <c r="F35" s="89" t="s">
        <v>7</v>
      </c>
      <c r="G35" s="33">
        <v>961</v>
      </c>
      <c r="H35" s="27" t="s">
        <v>29</v>
      </c>
      <c r="I35" s="28" t="s">
        <v>27</v>
      </c>
      <c r="J35" s="34" t="s">
        <v>100</v>
      </c>
      <c r="K35" s="35"/>
      <c r="L35" s="29">
        <f>L36+L37</f>
        <v>385289</v>
      </c>
      <c r="M35" s="29">
        <f t="shared" ref="M35:O35" si="11">M36+M37</f>
        <v>33440</v>
      </c>
      <c r="N35" s="29">
        <f t="shared" si="11"/>
        <v>191651.69</v>
      </c>
      <c r="O35" s="29">
        <f t="shared" si="11"/>
        <v>0</v>
      </c>
    </row>
    <row r="36" spans="1:15" x14ac:dyDescent="0.25">
      <c r="A36" s="135"/>
      <c r="B36" s="135"/>
      <c r="C36" s="135"/>
      <c r="D36" s="137"/>
      <c r="E36" s="119"/>
      <c r="F36" s="31" t="s">
        <v>81</v>
      </c>
      <c r="G36" s="35">
        <v>961</v>
      </c>
      <c r="H36" s="61"/>
      <c r="I36" s="64"/>
      <c r="J36" s="36"/>
      <c r="K36" s="35"/>
      <c r="L36" s="62">
        <f>+L39+L43</f>
        <v>70199</v>
      </c>
      <c r="M36" s="62">
        <f t="shared" ref="M36:O36" si="12">+M39+M43</f>
        <v>33440</v>
      </c>
      <c r="N36" s="62">
        <f t="shared" si="12"/>
        <v>191651.69</v>
      </c>
      <c r="O36" s="62">
        <f t="shared" si="12"/>
        <v>0</v>
      </c>
    </row>
    <row r="37" spans="1:15" ht="115.5" customHeight="1" x14ac:dyDescent="0.25">
      <c r="A37" s="135"/>
      <c r="B37" s="135"/>
      <c r="C37" s="135"/>
      <c r="D37" s="137"/>
      <c r="E37" s="119"/>
      <c r="F37" s="31" t="s">
        <v>15</v>
      </c>
      <c r="G37" s="60">
        <v>961</v>
      </c>
      <c r="H37" s="61"/>
      <c r="I37" s="64"/>
      <c r="J37" s="36"/>
      <c r="K37" s="35"/>
      <c r="L37" s="79">
        <f>+L38</f>
        <v>315090</v>
      </c>
      <c r="M37" s="79">
        <f t="shared" ref="M37:O37" si="13">+M38</f>
        <v>0</v>
      </c>
      <c r="N37" s="79">
        <f t="shared" si="13"/>
        <v>0</v>
      </c>
      <c r="O37" s="79">
        <f t="shared" si="13"/>
        <v>0</v>
      </c>
    </row>
    <row r="38" spans="1:15" ht="118.5" customHeight="1" x14ac:dyDescent="0.25">
      <c r="A38" s="48" t="s">
        <v>30</v>
      </c>
      <c r="B38" s="48" t="s">
        <v>46</v>
      </c>
      <c r="C38" s="48" t="s">
        <v>27</v>
      </c>
      <c r="D38" s="48" t="s">
        <v>52</v>
      </c>
      <c r="E38" s="42" t="s">
        <v>76</v>
      </c>
      <c r="F38" s="31" t="s">
        <v>15</v>
      </c>
      <c r="G38" s="61">
        <v>961</v>
      </c>
      <c r="H38" s="64" t="s">
        <v>57</v>
      </c>
      <c r="I38" s="64" t="s">
        <v>83</v>
      </c>
      <c r="J38" s="64" t="s">
        <v>78</v>
      </c>
      <c r="K38" s="61">
        <v>414</v>
      </c>
      <c r="L38" s="79">
        <v>315090</v>
      </c>
      <c r="M38" s="79">
        <v>0</v>
      </c>
      <c r="N38" s="79">
        <v>0</v>
      </c>
      <c r="O38" s="79">
        <v>0</v>
      </c>
    </row>
    <row r="39" spans="1:15" ht="119.45" customHeight="1" x14ac:dyDescent="0.25">
      <c r="A39" s="99" t="s">
        <v>30</v>
      </c>
      <c r="B39" s="99" t="s">
        <v>46</v>
      </c>
      <c r="C39" s="99" t="s">
        <v>27</v>
      </c>
      <c r="D39" s="98" t="s">
        <v>141</v>
      </c>
      <c r="E39" s="47" t="s">
        <v>142</v>
      </c>
      <c r="F39" s="140" t="s">
        <v>81</v>
      </c>
      <c r="G39" s="140">
        <v>961</v>
      </c>
      <c r="H39" s="140" t="s">
        <v>29</v>
      </c>
      <c r="I39" s="140" t="s">
        <v>27</v>
      </c>
      <c r="J39" s="140">
        <v>830260140</v>
      </c>
      <c r="K39" s="140">
        <v>415</v>
      </c>
      <c r="L39" s="141">
        <v>70199</v>
      </c>
      <c r="M39" s="140">
        <v>0</v>
      </c>
      <c r="N39" s="140">
        <v>0</v>
      </c>
      <c r="O39" s="140">
        <v>0</v>
      </c>
    </row>
    <row r="40" spans="1:15" ht="119.45" customHeight="1" x14ac:dyDescent="0.25">
      <c r="A40" s="99" t="s">
        <v>30</v>
      </c>
      <c r="B40" s="99" t="s">
        <v>46</v>
      </c>
      <c r="C40" s="99" t="s">
        <v>27</v>
      </c>
      <c r="D40" s="98" t="s">
        <v>55</v>
      </c>
      <c r="E40" s="47" t="s">
        <v>143</v>
      </c>
      <c r="F40" s="140"/>
      <c r="G40" s="140"/>
      <c r="H40" s="140"/>
      <c r="I40" s="140"/>
      <c r="J40" s="140"/>
      <c r="K40" s="140"/>
      <c r="L40" s="141"/>
      <c r="M40" s="140"/>
      <c r="N40" s="140"/>
      <c r="O40" s="140"/>
    </row>
    <row r="41" spans="1:15" ht="20.100000000000001" customHeight="1" x14ac:dyDescent="0.25">
      <c r="A41" s="117" t="s">
        <v>30</v>
      </c>
      <c r="B41" s="117" t="s">
        <v>46</v>
      </c>
      <c r="C41" s="117" t="s">
        <v>152</v>
      </c>
      <c r="D41" s="117"/>
      <c r="E41" s="193" t="s">
        <v>151</v>
      </c>
      <c r="F41" s="89" t="s">
        <v>7</v>
      </c>
      <c r="G41" s="77"/>
      <c r="H41" s="77"/>
      <c r="I41" s="77"/>
      <c r="J41" s="77"/>
      <c r="K41" s="77"/>
      <c r="L41" s="106">
        <f>L42</f>
        <v>0</v>
      </c>
      <c r="M41" s="106">
        <f t="shared" ref="M41:O41" si="14">M42</f>
        <v>33440</v>
      </c>
      <c r="N41" s="106">
        <f t="shared" si="14"/>
        <v>191651.69</v>
      </c>
      <c r="O41" s="106">
        <f t="shared" si="14"/>
        <v>0</v>
      </c>
    </row>
    <row r="42" spans="1:15" x14ac:dyDescent="0.25">
      <c r="A42" s="120"/>
      <c r="B42" s="120"/>
      <c r="C42" s="120"/>
      <c r="D42" s="120"/>
      <c r="E42" s="194"/>
      <c r="F42" s="100" t="s">
        <v>81</v>
      </c>
      <c r="G42" s="77">
        <v>961</v>
      </c>
      <c r="H42" s="77"/>
      <c r="I42" s="77"/>
      <c r="J42" s="77"/>
      <c r="K42" s="77"/>
      <c r="L42" s="62">
        <v>0</v>
      </c>
      <c r="M42" s="62">
        <f>M43</f>
        <v>33440</v>
      </c>
      <c r="N42" s="62">
        <f t="shared" ref="N42:O42" si="15">N43</f>
        <v>191651.69</v>
      </c>
      <c r="O42" s="62">
        <f t="shared" si="15"/>
        <v>0</v>
      </c>
    </row>
    <row r="43" spans="1:15" ht="86.1" customHeight="1" x14ac:dyDescent="0.25">
      <c r="A43" s="99" t="s">
        <v>30</v>
      </c>
      <c r="B43" s="99" t="s">
        <v>46</v>
      </c>
      <c r="C43" s="99" t="s">
        <v>27</v>
      </c>
      <c r="D43" s="98" t="s">
        <v>115</v>
      </c>
      <c r="E43" s="104" t="s">
        <v>148</v>
      </c>
      <c r="F43" s="100" t="s">
        <v>81</v>
      </c>
      <c r="G43" s="77">
        <v>961</v>
      </c>
      <c r="H43" s="105" t="s">
        <v>29</v>
      </c>
      <c r="I43" s="105" t="s">
        <v>27</v>
      </c>
      <c r="J43" s="77" t="s">
        <v>144</v>
      </c>
      <c r="K43" s="77">
        <v>415</v>
      </c>
      <c r="L43" s="62">
        <v>0</v>
      </c>
      <c r="M43" s="62">
        <v>33440</v>
      </c>
      <c r="N43" s="62">
        <v>191651.69</v>
      </c>
      <c r="O43" s="62">
        <v>0</v>
      </c>
    </row>
    <row r="44" spans="1:15" ht="15.6" customHeight="1" x14ac:dyDescent="0.25">
      <c r="A44" s="117" t="s">
        <v>30</v>
      </c>
      <c r="B44" s="117">
        <v>4</v>
      </c>
      <c r="C44" s="117"/>
      <c r="D44" s="117"/>
      <c r="E44" s="121" t="s">
        <v>23</v>
      </c>
      <c r="F44" s="89" t="s">
        <v>7</v>
      </c>
      <c r="G44" s="33">
        <v>961</v>
      </c>
      <c r="H44" s="33" t="s">
        <v>29</v>
      </c>
      <c r="I44" s="34" t="s">
        <v>28</v>
      </c>
      <c r="J44" s="34" t="s">
        <v>101</v>
      </c>
      <c r="K44" s="35"/>
      <c r="L44" s="29">
        <f>+L45+L46+L47+L48</f>
        <v>164987.36199999999</v>
      </c>
      <c r="M44" s="29">
        <f t="shared" ref="M44:O44" si="16">+M45+M46+M47+M48</f>
        <v>61708.940999999999</v>
      </c>
      <c r="N44" s="29">
        <f t="shared" si="16"/>
        <v>61415.940999999999</v>
      </c>
      <c r="O44" s="29">
        <f t="shared" si="16"/>
        <v>61879.32</v>
      </c>
    </row>
    <row r="45" spans="1:15" x14ac:dyDescent="0.25">
      <c r="A45" s="118"/>
      <c r="B45" s="118"/>
      <c r="C45" s="118"/>
      <c r="D45" s="118"/>
      <c r="E45" s="122"/>
      <c r="F45" s="31" t="s">
        <v>81</v>
      </c>
      <c r="G45" s="35">
        <v>961</v>
      </c>
      <c r="H45" s="33"/>
      <c r="I45" s="33"/>
      <c r="J45" s="36"/>
      <c r="K45" s="35"/>
      <c r="L45" s="62">
        <f>+L50</f>
        <v>68439.5</v>
      </c>
      <c r="M45" s="62">
        <f t="shared" ref="M45:O45" si="17">+M50</f>
        <v>56858.917000000001</v>
      </c>
      <c r="N45" s="62">
        <f t="shared" si="17"/>
        <v>56565.917000000001</v>
      </c>
      <c r="O45" s="62">
        <f t="shared" si="17"/>
        <v>56691</v>
      </c>
    </row>
    <row r="46" spans="1:15" x14ac:dyDescent="0.25">
      <c r="A46" s="118"/>
      <c r="B46" s="118"/>
      <c r="C46" s="118"/>
      <c r="D46" s="118"/>
      <c r="E46" s="122"/>
      <c r="F46" s="31" t="s">
        <v>15</v>
      </c>
      <c r="G46" s="60">
        <v>961</v>
      </c>
      <c r="H46" s="33"/>
      <c r="I46" s="33"/>
      <c r="J46" s="36"/>
      <c r="K46" s="35"/>
      <c r="L46" s="62">
        <f>+L52</f>
        <v>88235.939999999988</v>
      </c>
      <c r="M46" s="62">
        <f t="shared" ref="M46:O46" si="18">+M52</f>
        <v>0</v>
      </c>
      <c r="N46" s="62">
        <f t="shared" si="18"/>
        <v>0</v>
      </c>
      <c r="O46" s="62">
        <f t="shared" si="18"/>
        <v>0</v>
      </c>
    </row>
    <row r="47" spans="1:15" x14ac:dyDescent="0.25">
      <c r="A47" s="118"/>
      <c r="B47" s="118"/>
      <c r="C47" s="118"/>
      <c r="D47" s="118"/>
      <c r="E47" s="122"/>
      <c r="F47" s="31" t="s">
        <v>82</v>
      </c>
      <c r="G47" s="69"/>
      <c r="H47" s="33"/>
      <c r="I47" s="33"/>
      <c r="J47" s="36"/>
      <c r="K47" s="35"/>
      <c r="L47" s="62">
        <f>L51</f>
        <v>2940</v>
      </c>
      <c r="M47" s="62">
        <f t="shared" ref="M47:O47" si="19">M51</f>
        <v>0</v>
      </c>
      <c r="N47" s="62">
        <f t="shared" si="19"/>
        <v>0</v>
      </c>
      <c r="O47" s="62">
        <f t="shared" si="19"/>
        <v>0</v>
      </c>
    </row>
    <row r="48" spans="1:15" x14ac:dyDescent="0.25">
      <c r="A48" s="120"/>
      <c r="B48" s="120"/>
      <c r="C48" s="120"/>
      <c r="D48" s="120"/>
      <c r="E48" s="123"/>
      <c r="F48" s="31" t="s">
        <v>147</v>
      </c>
      <c r="G48" s="77"/>
      <c r="H48" s="33"/>
      <c r="I48" s="33"/>
      <c r="J48" s="36"/>
      <c r="K48" s="35"/>
      <c r="L48" s="62">
        <f>L53</f>
        <v>5371.9219999999996</v>
      </c>
      <c r="M48" s="62">
        <f t="shared" ref="M48:O48" si="20">M53</f>
        <v>4850.0240000000003</v>
      </c>
      <c r="N48" s="62">
        <f t="shared" si="20"/>
        <v>4850.0240000000003</v>
      </c>
      <c r="O48" s="62">
        <f t="shared" si="20"/>
        <v>5188.32</v>
      </c>
    </row>
    <row r="49" spans="1:19" ht="15.6" customHeight="1" x14ac:dyDescent="0.25">
      <c r="A49" s="135" t="s">
        <v>30</v>
      </c>
      <c r="B49" s="135">
        <v>4</v>
      </c>
      <c r="C49" s="135" t="s">
        <v>42</v>
      </c>
      <c r="D49" s="135"/>
      <c r="E49" s="184" t="s">
        <v>24</v>
      </c>
      <c r="F49" s="89" t="s">
        <v>7</v>
      </c>
      <c r="G49" s="33">
        <v>961</v>
      </c>
      <c r="H49" s="33" t="s">
        <v>29</v>
      </c>
      <c r="I49" s="33" t="s">
        <v>28</v>
      </c>
      <c r="J49" s="34" t="s">
        <v>102</v>
      </c>
      <c r="K49" s="60"/>
      <c r="L49" s="29">
        <f>L50+L52+L51+L53</f>
        <v>164987.36199999999</v>
      </c>
      <c r="M49" s="29">
        <f t="shared" ref="M49:O49" si="21">M50+M52+M51+M53</f>
        <v>61708.940999999999</v>
      </c>
      <c r="N49" s="29">
        <f t="shared" si="21"/>
        <v>61415.940999999999</v>
      </c>
      <c r="O49" s="29">
        <f t="shared" si="21"/>
        <v>61879.32</v>
      </c>
    </row>
    <row r="50" spans="1:19" x14ac:dyDescent="0.25">
      <c r="A50" s="135"/>
      <c r="B50" s="135"/>
      <c r="C50" s="135"/>
      <c r="D50" s="135"/>
      <c r="E50" s="184"/>
      <c r="F50" s="31" t="s">
        <v>81</v>
      </c>
      <c r="G50" s="35">
        <v>961</v>
      </c>
      <c r="H50" s="33"/>
      <c r="I50" s="33"/>
      <c r="J50" s="36"/>
      <c r="K50" s="60"/>
      <c r="L50" s="62">
        <f>+L54+L55+L56+L57+L58+L59+L60+L61+L62+L63+L64+L65+L66+L67+L73+L74+L75+L76+L78+L94+L86+L87+L77</f>
        <v>68439.5</v>
      </c>
      <c r="M50" s="62">
        <f t="shared" ref="M50:O50" si="22">+M54+M55+M56+M57+M58+M59+M60+M61+M62+M63+M64+M65+M66+M67+M73+M74+M75+M76+M78+M94+M86+M87</f>
        <v>56858.917000000001</v>
      </c>
      <c r="N50" s="62">
        <f t="shared" si="22"/>
        <v>56565.917000000001</v>
      </c>
      <c r="O50" s="62">
        <f t="shared" si="22"/>
        <v>56691</v>
      </c>
    </row>
    <row r="51" spans="1:19" x14ac:dyDescent="0.25">
      <c r="A51" s="135"/>
      <c r="B51" s="135"/>
      <c r="C51" s="135"/>
      <c r="D51" s="135"/>
      <c r="E51" s="184"/>
      <c r="F51" s="31" t="s">
        <v>82</v>
      </c>
      <c r="G51" s="35">
        <v>960</v>
      </c>
      <c r="H51" s="33"/>
      <c r="I51" s="33"/>
      <c r="J51" s="36"/>
      <c r="K51" s="60"/>
      <c r="L51" s="62">
        <f>L80</f>
        <v>2940</v>
      </c>
      <c r="M51" s="62">
        <f t="shared" ref="M51:O51" si="23">M80</f>
        <v>0</v>
      </c>
      <c r="N51" s="62">
        <f t="shared" si="23"/>
        <v>0</v>
      </c>
      <c r="O51" s="62">
        <f t="shared" si="23"/>
        <v>0</v>
      </c>
    </row>
    <row r="52" spans="1:19" x14ac:dyDescent="0.25">
      <c r="A52" s="135"/>
      <c r="B52" s="135"/>
      <c r="C52" s="135"/>
      <c r="D52" s="135"/>
      <c r="E52" s="184"/>
      <c r="F52" s="31" t="s">
        <v>15</v>
      </c>
      <c r="G52" s="35">
        <v>961</v>
      </c>
      <c r="H52" s="33"/>
      <c r="I52" s="33"/>
      <c r="J52" s="36"/>
      <c r="K52" s="60"/>
      <c r="L52" s="62">
        <f>+L81+L83+L84+L88+L89+L90+L91+L92+L93+L82</f>
        <v>88235.939999999988</v>
      </c>
      <c r="M52" s="62">
        <f t="shared" ref="M52:O52" si="24">+M81+M83+M84+M88+M89+M90+M91+M92+M93</f>
        <v>0</v>
      </c>
      <c r="N52" s="62">
        <f t="shared" si="24"/>
        <v>0</v>
      </c>
      <c r="O52" s="62">
        <f t="shared" si="24"/>
        <v>0</v>
      </c>
    </row>
    <row r="53" spans="1:19" x14ac:dyDescent="0.25">
      <c r="A53" s="135"/>
      <c r="B53" s="135"/>
      <c r="C53" s="135"/>
      <c r="D53" s="135"/>
      <c r="E53" s="184"/>
      <c r="F53" s="31" t="s">
        <v>147</v>
      </c>
      <c r="G53" s="35"/>
      <c r="H53" s="33"/>
      <c r="I53" s="33"/>
      <c r="J53" s="36"/>
      <c r="K53" s="77"/>
      <c r="L53" s="62">
        <f>L68+L69+L71+L72+L70+L79</f>
        <v>5371.9219999999996</v>
      </c>
      <c r="M53" s="62">
        <f t="shared" ref="M53:O53" si="25">M68+M69+M71+M72</f>
        <v>4850.0240000000003</v>
      </c>
      <c r="N53" s="62">
        <f t="shared" si="25"/>
        <v>4850.0240000000003</v>
      </c>
      <c r="O53" s="62">
        <f t="shared" si="25"/>
        <v>5188.32</v>
      </c>
    </row>
    <row r="54" spans="1:19" ht="47.25" x14ac:dyDescent="0.25">
      <c r="A54" s="68" t="s">
        <v>30</v>
      </c>
      <c r="B54" s="52" t="s">
        <v>47</v>
      </c>
      <c r="C54" s="52" t="s">
        <v>42</v>
      </c>
      <c r="D54" s="52" t="s">
        <v>58</v>
      </c>
      <c r="E54" s="70" t="s">
        <v>132</v>
      </c>
      <c r="F54" s="91" t="s">
        <v>81</v>
      </c>
      <c r="G54" s="35">
        <v>961</v>
      </c>
      <c r="H54" s="35" t="s">
        <v>29</v>
      </c>
      <c r="I54" s="35" t="s">
        <v>28</v>
      </c>
      <c r="J54" s="36" t="s">
        <v>35</v>
      </c>
      <c r="K54" s="60">
        <v>244</v>
      </c>
      <c r="L54" s="62">
        <f>751.19</f>
        <v>751.19</v>
      </c>
      <c r="M54" s="62">
        <v>1232.1400000000001</v>
      </c>
      <c r="N54" s="62">
        <v>1220.23</v>
      </c>
      <c r="O54" s="62">
        <v>1166.19</v>
      </c>
      <c r="P54" s="71"/>
    </row>
    <row r="55" spans="1:19" ht="15.6" customHeight="1" x14ac:dyDescent="0.25">
      <c r="A55" s="149" t="s">
        <v>30</v>
      </c>
      <c r="B55" s="149" t="s">
        <v>47</v>
      </c>
      <c r="C55" s="149" t="s">
        <v>42</v>
      </c>
      <c r="D55" s="149">
        <v>2</v>
      </c>
      <c r="E55" s="156" t="s">
        <v>120</v>
      </c>
      <c r="F55" s="146" t="s">
        <v>81</v>
      </c>
      <c r="G55" s="35">
        <v>961</v>
      </c>
      <c r="H55" s="35" t="s">
        <v>29</v>
      </c>
      <c r="I55" s="35" t="s">
        <v>28</v>
      </c>
      <c r="J55" s="36" t="s">
        <v>68</v>
      </c>
      <c r="K55" s="60">
        <v>244</v>
      </c>
      <c r="L55" s="62">
        <v>0</v>
      </c>
      <c r="M55" s="62">
        <v>0</v>
      </c>
      <c r="N55" s="62">
        <v>0</v>
      </c>
      <c r="O55" s="62">
        <v>0</v>
      </c>
    </row>
    <row r="56" spans="1:19" x14ac:dyDescent="0.25">
      <c r="A56" s="155"/>
      <c r="B56" s="155"/>
      <c r="C56" s="155"/>
      <c r="D56" s="155"/>
      <c r="E56" s="157"/>
      <c r="F56" s="147"/>
      <c r="G56" s="35">
        <v>961</v>
      </c>
      <c r="H56" s="35" t="s">
        <v>29</v>
      </c>
      <c r="I56" s="35" t="s">
        <v>28</v>
      </c>
      <c r="J56" s="36" t="s">
        <v>35</v>
      </c>
      <c r="K56" s="60">
        <v>244</v>
      </c>
      <c r="L56" s="62">
        <f>5030.96</f>
        <v>5030.96</v>
      </c>
      <c r="M56" s="62">
        <v>8252.2000000000007</v>
      </c>
      <c r="N56" s="62">
        <v>8172.36</v>
      </c>
      <c r="O56" s="62">
        <v>7338.85</v>
      </c>
      <c r="P56" s="71"/>
    </row>
    <row r="57" spans="1:19" x14ac:dyDescent="0.25">
      <c r="A57" s="150"/>
      <c r="B57" s="150"/>
      <c r="C57" s="150"/>
      <c r="D57" s="150"/>
      <c r="E57" s="158"/>
      <c r="F57" s="148"/>
      <c r="G57" s="35">
        <v>961</v>
      </c>
      <c r="H57" s="35" t="s">
        <v>29</v>
      </c>
      <c r="I57" s="35" t="s">
        <v>28</v>
      </c>
      <c r="J57" s="36" t="s">
        <v>109</v>
      </c>
      <c r="K57" s="60">
        <v>244</v>
      </c>
      <c r="L57" s="62">
        <v>6000</v>
      </c>
      <c r="M57" s="62">
        <v>0</v>
      </c>
      <c r="N57" s="62">
        <v>0</v>
      </c>
      <c r="O57" s="62">
        <v>0</v>
      </c>
    </row>
    <row r="58" spans="1:19" ht="30.95" customHeight="1" x14ac:dyDescent="0.25">
      <c r="A58" s="149" t="s">
        <v>30</v>
      </c>
      <c r="B58" s="149" t="s">
        <v>47</v>
      </c>
      <c r="C58" s="149" t="s">
        <v>42</v>
      </c>
      <c r="D58" s="149" t="s">
        <v>47</v>
      </c>
      <c r="E58" s="151" t="s">
        <v>89</v>
      </c>
      <c r="F58" s="153" t="s">
        <v>81</v>
      </c>
      <c r="G58" s="35">
        <v>961</v>
      </c>
      <c r="H58" s="35" t="s">
        <v>29</v>
      </c>
      <c r="I58" s="35" t="s">
        <v>28</v>
      </c>
      <c r="J58" s="36" t="s">
        <v>61</v>
      </c>
      <c r="K58" s="60">
        <v>244</v>
      </c>
      <c r="L58" s="62">
        <v>1257.6199999999999</v>
      </c>
      <c r="M58" s="62">
        <v>3500</v>
      </c>
      <c r="N58" s="62">
        <v>3500</v>
      </c>
      <c r="O58" s="62">
        <v>2209.1999999999998</v>
      </c>
    </row>
    <row r="59" spans="1:19" x14ac:dyDescent="0.25">
      <c r="A59" s="150"/>
      <c r="B59" s="150"/>
      <c r="C59" s="150"/>
      <c r="D59" s="150"/>
      <c r="E59" s="152"/>
      <c r="F59" s="154"/>
      <c r="G59" s="35">
        <v>961</v>
      </c>
      <c r="H59" s="35" t="s">
        <v>29</v>
      </c>
      <c r="I59" s="35" t="s">
        <v>28</v>
      </c>
      <c r="J59" s="36" t="s">
        <v>108</v>
      </c>
      <c r="K59" s="60">
        <v>244</v>
      </c>
      <c r="L59" s="62">
        <v>3000</v>
      </c>
      <c r="M59" s="62">
        <v>0</v>
      </c>
      <c r="N59" s="62">
        <v>0</v>
      </c>
      <c r="O59" s="62">
        <v>0</v>
      </c>
    </row>
    <row r="60" spans="1:19" x14ac:dyDescent="0.25">
      <c r="A60" s="55" t="s">
        <v>30</v>
      </c>
      <c r="B60" s="55" t="s">
        <v>47</v>
      </c>
      <c r="C60" s="55" t="s">
        <v>42</v>
      </c>
      <c r="D60" s="55" t="s">
        <v>52</v>
      </c>
      <c r="E60" s="67" t="s">
        <v>133</v>
      </c>
      <c r="F60" s="31" t="s">
        <v>81</v>
      </c>
      <c r="G60" s="35">
        <v>961</v>
      </c>
      <c r="H60" s="35" t="s">
        <v>29</v>
      </c>
      <c r="I60" s="35" t="s">
        <v>28</v>
      </c>
      <c r="J60" s="36" t="s">
        <v>35</v>
      </c>
      <c r="K60" s="60">
        <v>244</v>
      </c>
      <c r="L60" s="62">
        <f>762+1000</f>
        <v>1762</v>
      </c>
      <c r="M60" s="62">
        <v>2890.18</v>
      </c>
      <c r="N60" s="62">
        <v>2862.22</v>
      </c>
      <c r="O60" s="62">
        <v>8251.4599999999991</v>
      </c>
      <c r="P60" s="71"/>
    </row>
    <row r="61" spans="1:19" ht="15.6" customHeight="1" x14ac:dyDescent="0.25">
      <c r="A61" s="142" t="s">
        <v>30</v>
      </c>
      <c r="B61" s="143" t="s">
        <v>47</v>
      </c>
      <c r="C61" s="143" t="s">
        <v>42</v>
      </c>
      <c r="D61" s="143" t="s">
        <v>115</v>
      </c>
      <c r="E61" s="144" t="s">
        <v>134</v>
      </c>
      <c r="F61" s="145" t="s">
        <v>81</v>
      </c>
      <c r="G61" s="61">
        <v>961</v>
      </c>
      <c r="H61" s="64" t="s">
        <v>29</v>
      </c>
      <c r="I61" s="64" t="s">
        <v>28</v>
      </c>
      <c r="J61" s="64" t="s">
        <v>35</v>
      </c>
      <c r="K61" s="61">
        <v>244</v>
      </c>
      <c r="L61" s="62">
        <v>600</v>
      </c>
      <c r="M61" s="62">
        <v>984.17</v>
      </c>
      <c r="N61" s="62">
        <v>974.65</v>
      </c>
      <c r="O61" s="62">
        <v>875.24</v>
      </c>
      <c r="P61" s="71"/>
      <c r="S61" s="71"/>
    </row>
    <row r="62" spans="1:19" x14ac:dyDescent="0.25">
      <c r="A62" s="142"/>
      <c r="B62" s="143"/>
      <c r="C62" s="143"/>
      <c r="D62" s="143"/>
      <c r="E62" s="144"/>
      <c r="F62" s="145"/>
      <c r="G62" s="61">
        <v>961</v>
      </c>
      <c r="H62" s="64" t="s">
        <v>29</v>
      </c>
      <c r="I62" s="64" t="s">
        <v>28</v>
      </c>
      <c r="J62" s="64" t="s">
        <v>35</v>
      </c>
      <c r="K62" s="61">
        <v>612</v>
      </c>
      <c r="L62" s="62">
        <v>0</v>
      </c>
      <c r="M62" s="62">
        <v>0</v>
      </c>
      <c r="N62" s="62">
        <v>0</v>
      </c>
      <c r="O62" s="62">
        <v>0</v>
      </c>
      <c r="P62" s="71"/>
      <c r="S62" s="71"/>
    </row>
    <row r="63" spans="1:19" x14ac:dyDescent="0.25">
      <c r="A63" s="66" t="s">
        <v>30</v>
      </c>
      <c r="B63" s="55" t="s">
        <v>47</v>
      </c>
      <c r="C63" s="55" t="s">
        <v>42</v>
      </c>
      <c r="D63" s="55" t="s">
        <v>62</v>
      </c>
      <c r="E63" s="67" t="s">
        <v>90</v>
      </c>
      <c r="F63" s="92" t="s">
        <v>81</v>
      </c>
      <c r="G63" s="61">
        <v>961</v>
      </c>
      <c r="H63" s="64" t="s">
        <v>20</v>
      </c>
      <c r="I63" s="64" t="s">
        <v>28</v>
      </c>
      <c r="J63" s="64" t="s">
        <v>39</v>
      </c>
      <c r="K63" s="61">
        <v>244</v>
      </c>
      <c r="L63" s="62">
        <v>1804.62</v>
      </c>
      <c r="M63" s="62">
        <v>1804.6189999999999</v>
      </c>
      <c r="N63" s="62">
        <v>1804.6189999999999</v>
      </c>
      <c r="O63" s="62">
        <v>0</v>
      </c>
    </row>
    <row r="64" spans="1:19" x14ac:dyDescent="0.25">
      <c r="A64" s="164" t="s">
        <v>30</v>
      </c>
      <c r="B64" s="164" t="s">
        <v>47</v>
      </c>
      <c r="C64" s="164" t="s">
        <v>42</v>
      </c>
      <c r="D64" s="164" t="s">
        <v>50</v>
      </c>
      <c r="E64" s="139" t="s">
        <v>93</v>
      </c>
      <c r="F64" s="165" t="s">
        <v>81</v>
      </c>
      <c r="G64" s="35">
        <v>961</v>
      </c>
      <c r="H64" s="61" t="s">
        <v>20</v>
      </c>
      <c r="I64" s="64" t="s">
        <v>28</v>
      </c>
      <c r="J64" s="36" t="s">
        <v>36</v>
      </c>
      <c r="K64" s="35">
        <v>244</v>
      </c>
      <c r="L64" s="62">
        <v>8000</v>
      </c>
      <c r="M64" s="62">
        <v>9412.2999999999993</v>
      </c>
      <c r="N64" s="62">
        <v>2274.3000000000002</v>
      </c>
      <c r="O64" s="62">
        <v>11046.01</v>
      </c>
      <c r="P64" s="71"/>
    </row>
    <row r="65" spans="1:16" x14ac:dyDescent="0.25">
      <c r="A65" s="164"/>
      <c r="B65" s="164"/>
      <c r="C65" s="164"/>
      <c r="D65" s="164"/>
      <c r="E65" s="139"/>
      <c r="F65" s="165"/>
      <c r="G65" s="35">
        <v>961</v>
      </c>
      <c r="H65" s="61" t="s">
        <v>29</v>
      </c>
      <c r="I65" s="64" t="s">
        <v>28</v>
      </c>
      <c r="J65" s="36" t="s">
        <v>110</v>
      </c>
      <c r="K65" s="35">
        <v>244</v>
      </c>
      <c r="L65" s="62">
        <v>6500</v>
      </c>
      <c r="M65" s="62">
        <v>0</v>
      </c>
      <c r="N65" s="62">
        <v>0</v>
      </c>
      <c r="O65" s="62">
        <v>0</v>
      </c>
    </row>
    <row r="66" spans="1:16" ht="54.95" customHeight="1" x14ac:dyDescent="0.25">
      <c r="A66" s="164"/>
      <c r="B66" s="164"/>
      <c r="C66" s="164"/>
      <c r="D66" s="164"/>
      <c r="E66" s="139"/>
      <c r="F66" s="165"/>
      <c r="G66" s="35">
        <v>961</v>
      </c>
      <c r="H66" s="61" t="s">
        <v>29</v>
      </c>
      <c r="I66" s="64" t="s">
        <v>28</v>
      </c>
      <c r="J66" s="36" t="s">
        <v>37</v>
      </c>
      <c r="K66" s="35">
        <v>244</v>
      </c>
      <c r="L66" s="62">
        <v>7620.29</v>
      </c>
      <c r="M66" s="62">
        <v>7620.2879999999996</v>
      </c>
      <c r="N66" s="62">
        <v>7620.2879999999996</v>
      </c>
      <c r="O66" s="62">
        <v>7732.22</v>
      </c>
    </row>
    <row r="67" spans="1:16" ht="51" customHeight="1" x14ac:dyDescent="0.25">
      <c r="A67" s="50" t="s">
        <v>30</v>
      </c>
      <c r="B67" s="50" t="s">
        <v>47</v>
      </c>
      <c r="C67" s="50" t="s">
        <v>42</v>
      </c>
      <c r="D67" s="50" t="s">
        <v>83</v>
      </c>
      <c r="E67" s="51" t="s">
        <v>92</v>
      </c>
      <c r="F67" s="93" t="s">
        <v>81</v>
      </c>
      <c r="G67" s="35">
        <v>961</v>
      </c>
      <c r="H67" s="61" t="s">
        <v>20</v>
      </c>
      <c r="I67" s="64" t="s">
        <v>28</v>
      </c>
      <c r="J67" s="36" t="s">
        <v>36</v>
      </c>
      <c r="K67" s="35">
        <v>247</v>
      </c>
      <c r="L67" s="62">
        <v>10420</v>
      </c>
      <c r="M67" s="62">
        <v>13000</v>
      </c>
      <c r="N67" s="62">
        <v>20000</v>
      </c>
      <c r="O67" s="62">
        <v>11474.77</v>
      </c>
    </row>
    <row r="68" spans="1:16" x14ac:dyDescent="0.25">
      <c r="A68" s="128" t="s">
        <v>30</v>
      </c>
      <c r="B68" s="128" t="s">
        <v>47</v>
      </c>
      <c r="C68" s="128" t="s">
        <v>42</v>
      </c>
      <c r="D68" s="128" t="s">
        <v>64</v>
      </c>
      <c r="E68" s="130" t="s">
        <v>91</v>
      </c>
      <c r="F68" s="161" t="s">
        <v>147</v>
      </c>
      <c r="G68" s="35">
        <v>961</v>
      </c>
      <c r="H68" s="61" t="s">
        <v>20</v>
      </c>
      <c r="I68" s="64" t="s">
        <v>29</v>
      </c>
      <c r="J68" s="36" t="s">
        <v>38</v>
      </c>
      <c r="K68" s="35">
        <v>611</v>
      </c>
      <c r="L68" s="62">
        <v>4620.0200000000004</v>
      </c>
      <c r="M68" s="62">
        <v>4620.0240000000003</v>
      </c>
      <c r="N68" s="62">
        <v>4620.0240000000003</v>
      </c>
      <c r="O68" s="62">
        <v>4924.32</v>
      </c>
    </row>
    <row r="69" spans="1:16" x14ac:dyDescent="0.25">
      <c r="A69" s="159"/>
      <c r="B69" s="159"/>
      <c r="C69" s="159"/>
      <c r="D69" s="159"/>
      <c r="E69" s="160"/>
      <c r="F69" s="162"/>
      <c r="G69" s="35">
        <v>961</v>
      </c>
      <c r="H69" s="61" t="s">
        <v>29</v>
      </c>
      <c r="I69" s="64" t="s">
        <v>29</v>
      </c>
      <c r="J69" s="36" t="s">
        <v>69</v>
      </c>
      <c r="K69" s="35">
        <v>611</v>
      </c>
      <c r="L69" s="62">
        <v>169.971</v>
      </c>
      <c r="M69" s="62">
        <v>146</v>
      </c>
      <c r="N69" s="62">
        <v>146</v>
      </c>
      <c r="O69" s="62">
        <v>171.21</v>
      </c>
    </row>
    <row r="70" spans="1:16" x14ac:dyDescent="0.25">
      <c r="A70" s="159"/>
      <c r="B70" s="159"/>
      <c r="C70" s="159"/>
      <c r="D70" s="159"/>
      <c r="E70" s="160"/>
      <c r="F70" s="162"/>
      <c r="G70" s="35">
        <v>961</v>
      </c>
      <c r="H70" s="96" t="s">
        <v>29</v>
      </c>
      <c r="I70" s="96" t="s">
        <v>29</v>
      </c>
      <c r="J70" s="36" t="s">
        <v>150</v>
      </c>
      <c r="K70" s="35">
        <v>612</v>
      </c>
      <c r="L70" s="62">
        <v>43</v>
      </c>
      <c r="M70" s="62">
        <v>0</v>
      </c>
      <c r="N70" s="62">
        <v>0</v>
      </c>
      <c r="O70" s="62">
        <v>0</v>
      </c>
    </row>
    <row r="71" spans="1:16" x14ac:dyDescent="0.25">
      <c r="A71" s="159"/>
      <c r="B71" s="159"/>
      <c r="C71" s="159"/>
      <c r="D71" s="159"/>
      <c r="E71" s="160"/>
      <c r="F71" s="162"/>
      <c r="G71" s="35">
        <v>961</v>
      </c>
      <c r="H71" s="75" t="s">
        <v>29</v>
      </c>
      <c r="I71" s="75" t="s">
        <v>28</v>
      </c>
      <c r="J71" s="36" t="s">
        <v>35</v>
      </c>
      <c r="K71" s="35">
        <v>612</v>
      </c>
      <c r="L71" s="62">
        <v>250</v>
      </c>
      <c r="M71" s="62">
        <v>0</v>
      </c>
      <c r="N71" s="62">
        <v>0</v>
      </c>
      <c r="O71" s="62">
        <v>0</v>
      </c>
    </row>
    <row r="72" spans="1:16" x14ac:dyDescent="0.25">
      <c r="A72" s="129"/>
      <c r="B72" s="129"/>
      <c r="C72" s="129"/>
      <c r="D72" s="129"/>
      <c r="E72" s="131"/>
      <c r="F72" s="163"/>
      <c r="G72" s="35">
        <v>961</v>
      </c>
      <c r="H72" s="61" t="s">
        <v>29</v>
      </c>
      <c r="I72" s="64" t="s">
        <v>29</v>
      </c>
      <c r="J72" s="36" t="s">
        <v>44</v>
      </c>
      <c r="K72" s="35">
        <v>611</v>
      </c>
      <c r="L72" s="62">
        <v>88.930999999999997</v>
      </c>
      <c r="M72" s="62">
        <v>84</v>
      </c>
      <c r="N72" s="62">
        <v>84</v>
      </c>
      <c r="O72" s="62">
        <v>92.79</v>
      </c>
    </row>
    <row r="73" spans="1:16" x14ac:dyDescent="0.25">
      <c r="A73" s="149" t="s">
        <v>30</v>
      </c>
      <c r="B73" s="149" t="s">
        <v>47</v>
      </c>
      <c r="C73" s="149" t="s">
        <v>42</v>
      </c>
      <c r="D73" s="149" t="s">
        <v>51</v>
      </c>
      <c r="E73" s="156" t="s">
        <v>121</v>
      </c>
      <c r="F73" s="146" t="s">
        <v>81</v>
      </c>
      <c r="G73" s="61">
        <v>961</v>
      </c>
      <c r="H73" s="64" t="s">
        <v>29</v>
      </c>
      <c r="I73" s="64" t="s">
        <v>28</v>
      </c>
      <c r="J73" s="64" t="s">
        <v>108</v>
      </c>
      <c r="K73" s="61">
        <v>244</v>
      </c>
      <c r="L73" s="62">
        <v>2669.3</v>
      </c>
      <c r="M73" s="62">
        <v>0</v>
      </c>
      <c r="N73" s="62">
        <v>0</v>
      </c>
      <c r="O73" s="62">
        <v>0</v>
      </c>
    </row>
    <row r="74" spans="1:16" ht="21" customHeight="1" x14ac:dyDescent="0.25">
      <c r="A74" s="150"/>
      <c r="B74" s="150"/>
      <c r="C74" s="150"/>
      <c r="D74" s="150"/>
      <c r="E74" s="158"/>
      <c r="F74" s="148"/>
      <c r="G74" s="61">
        <v>961</v>
      </c>
      <c r="H74" s="64" t="s">
        <v>29</v>
      </c>
      <c r="I74" s="64" t="s">
        <v>28</v>
      </c>
      <c r="J74" s="64" t="s">
        <v>35</v>
      </c>
      <c r="K74" s="61">
        <v>244</v>
      </c>
      <c r="L74" s="62">
        <v>279.52</v>
      </c>
      <c r="M74" s="62">
        <v>458.48</v>
      </c>
      <c r="N74" s="62">
        <v>454.04</v>
      </c>
      <c r="O74" s="62">
        <v>451.72</v>
      </c>
      <c r="P74" s="71"/>
    </row>
    <row r="75" spans="1:16" x14ac:dyDescent="0.25">
      <c r="A75" s="149" t="s">
        <v>30</v>
      </c>
      <c r="B75" s="149" t="s">
        <v>47</v>
      </c>
      <c r="C75" s="149" t="s">
        <v>42</v>
      </c>
      <c r="D75" s="149" t="s">
        <v>106</v>
      </c>
      <c r="E75" s="156" t="s">
        <v>122</v>
      </c>
      <c r="F75" s="153" t="s">
        <v>81</v>
      </c>
      <c r="G75" s="61">
        <v>961</v>
      </c>
      <c r="H75" s="64" t="s">
        <v>29</v>
      </c>
      <c r="I75" s="64" t="s">
        <v>28</v>
      </c>
      <c r="J75" s="64" t="s">
        <v>66</v>
      </c>
      <c r="K75" s="61">
        <v>244</v>
      </c>
      <c r="L75" s="62">
        <v>5500</v>
      </c>
      <c r="M75" s="62">
        <v>5500</v>
      </c>
      <c r="N75" s="62">
        <v>5500</v>
      </c>
      <c r="O75" s="62">
        <v>6075.31</v>
      </c>
      <c r="P75" s="71"/>
    </row>
    <row r="76" spans="1:16" x14ac:dyDescent="0.25">
      <c r="A76" s="155"/>
      <c r="B76" s="155"/>
      <c r="C76" s="155"/>
      <c r="D76" s="155"/>
      <c r="E76" s="157"/>
      <c r="F76" s="166"/>
      <c r="G76" s="74">
        <v>957</v>
      </c>
      <c r="H76" s="75" t="s">
        <v>29</v>
      </c>
      <c r="I76" s="75" t="s">
        <v>28</v>
      </c>
      <c r="J76" s="75" t="s">
        <v>35</v>
      </c>
      <c r="K76" s="74">
        <v>244</v>
      </c>
      <c r="L76" s="62">
        <v>200</v>
      </c>
      <c r="M76" s="62">
        <v>0</v>
      </c>
      <c r="N76" s="62">
        <v>0</v>
      </c>
      <c r="O76" s="62">
        <v>0</v>
      </c>
      <c r="P76" s="71"/>
    </row>
    <row r="77" spans="1:16" x14ac:dyDescent="0.25">
      <c r="A77" s="155"/>
      <c r="B77" s="155"/>
      <c r="C77" s="155"/>
      <c r="D77" s="155"/>
      <c r="E77" s="157"/>
      <c r="F77" s="166"/>
      <c r="G77" s="95">
        <v>957</v>
      </c>
      <c r="H77" s="96" t="s">
        <v>29</v>
      </c>
      <c r="I77" s="96" t="s">
        <v>28</v>
      </c>
      <c r="J77" s="96" t="s">
        <v>35</v>
      </c>
      <c r="K77" s="95">
        <v>612</v>
      </c>
      <c r="L77" s="62">
        <v>1800</v>
      </c>
      <c r="M77" s="62">
        <v>0</v>
      </c>
      <c r="N77" s="62">
        <v>0</v>
      </c>
      <c r="O77" s="62">
        <v>0</v>
      </c>
      <c r="P77" s="71"/>
    </row>
    <row r="78" spans="1:16" x14ac:dyDescent="0.25">
      <c r="A78" s="155"/>
      <c r="B78" s="155"/>
      <c r="C78" s="155"/>
      <c r="D78" s="155"/>
      <c r="E78" s="157"/>
      <c r="F78" s="154"/>
      <c r="G78" s="74">
        <v>961</v>
      </c>
      <c r="H78" s="75" t="s">
        <v>29</v>
      </c>
      <c r="I78" s="75" t="s">
        <v>28</v>
      </c>
      <c r="J78" s="75" t="s">
        <v>109</v>
      </c>
      <c r="K78" s="74">
        <v>244</v>
      </c>
      <c r="L78" s="62">
        <v>2100</v>
      </c>
      <c r="M78" s="62">
        <v>0</v>
      </c>
      <c r="N78" s="62">
        <v>0</v>
      </c>
      <c r="O78" s="62">
        <v>0</v>
      </c>
      <c r="P78" s="71"/>
    </row>
    <row r="79" spans="1:16" x14ac:dyDescent="0.25">
      <c r="A79" s="155"/>
      <c r="B79" s="155"/>
      <c r="C79" s="155"/>
      <c r="D79" s="155"/>
      <c r="E79" s="157"/>
      <c r="F79" s="97" t="s">
        <v>147</v>
      </c>
      <c r="G79" s="95">
        <v>961</v>
      </c>
      <c r="H79" s="96" t="s">
        <v>29</v>
      </c>
      <c r="I79" s="96" t="s">
        <v>28</v>
      </c>
      <c r="J79" s="96" t="s">
        <v>109</v>
      </c>
      <c r="K79" s="95">
        <v>612</v>
      </c>
      <c r="L79" s="62">
        <v>200</v>
      </c>
      <c r="M79" s="62">
        <v>0</v>
      </c>
      <c r="N79" s="62">
        <v>0</v>
      </c>
      <c r="O79" s="62">
        <v>0</v>
      </c>
      <c r="P79" s="71"/>
    </row>
    <row r="80" spans="1:16" x14ac:dyDescent="0.25">
      <c r="A80" s="155"/>
      <c r="B80" s="155"/>
      <c r="C80" s="155"/>
      <c r="D80" s="155"/>
      <c r="E80" s="157"/>
      <c r="F80" s="31" t="s">
        <v>82</v>
      </c>
      <c r="G80" s="61">
        <v>960</v>
      </c>
      <c r="H80" s="64" t="s">
        <v>29</v>
      </c>
      <c r="I80" s="64" t="s">
        <v>28</v>
      </c>
      <c r="J80" s="64" t="s">
        <v>109</v>
      </c>
      <c r="K80" s="61">
        <v>244</v>
      </c>
      <c r="L80" s="62">
        <v>2940</v>
      </c>
      <c r="M80" s="62">
        <v>0</v>
      </c>
      <c r="N80" s="62">
        <v>0</v>
      </c>
      <c r="O80" s="62">
        <v>0</v>
      </c>
    </row>
    <row r="81" spans="1:16" x14ac:dyDescent="0.25">
      <c r="A81" s="155"/>
      <c r="B81" s="155"/>
      <c r="C81" s="155"/>
      <c r="D81" s="155"/>
      <c r="E81" s="157"/>
      <c r="F81" s="153" t="s">
        <v>15</v>
      </c>
      <c r="G81" s="61">
        <v>961</v>
      </c>
      <c r="H81" s="64" t="s">
        <v>29</v>
      </c>
      <c r="I81" s="64" t="s">
        <v>28</v>
      </c>
      <c r="J81" s="64" t="s">
        <v>109</v>
      </c>
      <c r="K81" s="61">
        <v>244</v>
      </c>
      <c r="L81" s="62">
        <v>7000</v>
      </c>
      <c r="M81" s="62">
        <v>0</v>
      </c>
      <c r="N81" s="62">
        <v>0</v>
      </c>
      <c r="O81" s="62">
        <v>0</v>
      </c>
    </row>
    <row r="82" spans="1:16" x14ac:dyDescent="0.25">
      <c r="A82" s="155"/>
      <c r="B82" s="155"/>
      <c r="C82" s="155"/>
      <c r="D82" s="155"/>
      <c r="E82" s="157"/>
      <c r="F82" s="166"/>
      <c r="G82" s="95">
        <v>961</v>
      </c>
      <c r="H82" s="96" t="s">
        <v>29</v>
      </c>
      <c r="I82" s="96" t="s">
        <v>29</v>
      </c>
      <c r="J82" s="96" t="s">
        <v>35</v>
      </c>
      <c r="K82" s="95">
        <v>244</v>
      </c>
      <c r="L82" s="62">
        <v>72</v>
      </c>
      <c r="M82" s="62">
        <v>0</v>
      </c>
      <c r="N82" s="62">
        <v>0</v>
      </c>
      <c r="O82" s="62">
        <v>0</v>
      </c>
    </row>
    <row r="83" spans="1:16" x14ac:dyDescent="0.25">
      <c r="A83" s="150"/>
      <c r="B83" s="150"/>
      <c r="C83" s="150"/>
      <c r="D83" s="150"/>
      <c r="E83" s="158"/>
      <c r="F83" s="154"/>
      <c r="G83" s="61">
        <v>961</v>
      </c>
      <c r="H83" s="64" t="s">
        <v>29</v>
      </c>
      <c r="I83" s="64" t="s">
        <v>28</v>
      </c>
      <c r="J83" s="64" t="s">
        <v>79</v>
      </c>
      <c r="K83" s="61">
        <v>244</v>
      </c>
      <c r="L83" s="62">
        <v>35965.81</v>
      </c>
      <c r="M83" s="62">
        <v>0</v>
      </c>
      <c r="N83" s="62">
        <v>0</v>
      </c>
      <c r="O83" s="62">
        <v>0</v>
      </c>
    </row>
    <row r="84" spans="1:16" ht="110.25" x14ac:dyDescent="0.25">
      <c r="A84" s="128" t="s">
        <v>30</v>
      </c>
      <c r="B84" s="128" t="s">
        <v>47</v>
      </c>
      <c r="C84" s="128" t="s">
        <v>42</v>
      </c>
      <c r="D84" s="55" t="s">
        <v>135</v>
      </c>
      <c r="E84" s="67" t="s">
        <v>136</v>
      </c>
      <c r="F84" s="153" t="s">
        <v>146</v>
      </c>
      <c r="G84" s="169">
        <v>961</v>
      </c>
      <c r="H84" s="169" t="s">
        <v>20</v>
      </c>
      <c r="I84" s="169" t="s">
        <v>28</v>
      </c>
      <c r="J84" s="169" t="s">
        <v>107</v>
      </c>
      <c r="K84" s="169">
        <v>244</v>
      </c>
      <c r="L84" s="167">
        <v>27000</v>
      </c>
      <c r="M84" s="167">
        <v>0</v>
      </c>
      <c r="N84" s="167">
        <v>0</v>
      </c>
      <c r="O84" s="167">
        <v>0</v>
      </c>
    </row>
    <row r="85" spans="1:16" ht="47.25" x14ac:dyDescent="0.25">
      <c r="A85" s="129"/>
      <c r="B85" s="129"/>
      <c r="C85" s="129"/>
      <c r="D85" s="55" t="s">
        <v>123</v>
      </c>
      <c r="E85" s="72" t="s">
        <v>137</v>
      </c>
      <c r="F85" s="154"/>
      <c r="G85" s="170"/>
      <c r="H85" s="170"/>
      <c r="I85" s="170"/>
      <c r="J85" s="170"/>
      <c r="K85" s="170"/>
      <c r="L85" s="168"/>
      <c r="M85" s="168"/>
      <c r="N85" s="168"/>
      <c r="O85" s="168"/>
    </row>
    <row r="86" spans="1:16" x14ac:dyDescent="0.25">
      <c r="A86" s="128" t="s">
        <v>30</v>
      </c>
      <c r="B86" s="149" t="s">
        <v>47</v>
      </c>
      <c r="C86" s="149" t="s">
        <v>42</v>
      </c>
      <c r="D86" s="149">
        <v>29</v>
      </c>
      <c r="E86" s="156" t="s">
        <v>119</v>
      </c>
      <c r="F86" s="146" t="s">
        <v>81</v>
      </c>
      <c r="G86" s="35">
        <v>961</v>
      </c>
      <c r="H86" s="61" t="s">
        <v>29</v>
      </c>
      <c r="I86" s="64" t="s">
        <v>28</v>
      </c>
      <c r="J86" s="36" t="s">
        <v>65</v>
      </c>
      <c r="K86" s="35">
        <v>244</v>
      </c>
      <c r="L86" s="79">
        <v>0</v>
      </c>
      <c r="M86" s="79">
        <v>0</v>
      </c>
      <c r="N86" s="79">
        <v>0</v>
      </c>
      <c r="O86" s="79">
        <v>0</v>
      </c>
    </row>
    <row r="87" spans="1:16" x14ac:dyDescent="0.25">
      <c r="A87" s="129"/>
      <c r="B87" s="150"/>
      <c r="C87" s="150"/>
      <c r="D87" s="150"/>
      <c r="E87" s="158"/>
      <c r="F87" s="148"/>
      <c r="G87" s="35">
        <v>961</v>
      </c>
      <c r="H87" s="61" t="s">
        <v>29</v>
      </c>
      <c r="I87" s="64" t="s">
        <v>28</v>
      </c>
      <c r="J87" s="36" t="s">
        <v>35</v>
      </c>
      <c r="K87" s="35">
        <v>244</v>
      </c>
      <c r="L87" s="79">
        <v>1344</v>
      </c>
      <c r="M87" s="79">
        <v>2204.54</v>
      </c>
      <c r="N87" s="79">
        <v>2183.21</v>
      </c>
      <c r="O87" s="79">
        <v>70.03</v>
      </c>
      <c r="P87" s="71"/>
    </row>
    <row r="88" spans="1:16" ht="47.25" x14ac:dyDescent="0.25">
      <c r="A88" s="16" t="s">
        <v>30</v>
      </c>
      <c r="B88" s="17" t="s">
        <v>47</v>
      </c>
      <c r="C88" s="16" t="s">
        <v>42</v>
      </c>
      <c r="D88" s="18" t="s">
        <v>125</v>
      </c>
      <c r="E88" s="67" t="s">
        <v>124</v>
      </c>
      <c r="F88" s="174" t="s">
        <v>15</v>
      </c>
      <c r="G88" s="39">
        <v>961</v>
      </c>
      <c r="H88" s="37" t="s">
        <v>29</v>
      </c>
      <c r="I88" s="37" t="s">
        <v>28</v>
      </c>
      <c r="J88" s="38" t="s">
        <v>79</v>
      </c>
      <c r="K88" s="39">
        <v>244</v>
      </c>
      <c r="L88" s="62">
        <v>4727.95</v>
      </c>
      <c r="M88" s="62">
        <v>0</v>
      </c>
      <c r="N88" s="62">
        <v>0</v>
      </c>
      <c r="O88" s="62">
        <v>0</v>
      </c>
      <c r="P88" s="71"/>
    </row>
    <row r="89" spans="1:16" ht="30.95" customHeight="1" x14ac:dyDescent="0.25">
      <c r="A89" s="177" t="s">
        <v>30</v>
      </c>
      <c r="B89" s="177" t="s">
        <v>47</v>
      </c>
      <c r="C89" s="177" t="s">
        <v>42</v>
      </c>
      <c r="D89" s="177">
        <v>32</v>
      </c>
      <c r="E89" s="151" t="s">
        <v>126</v>
      </c>
      <c r="F89" s="175"/>
      <c r="G89" s="43">
        <v>961</v>
      </c>
      <c r="H89" s="43" t="s">
        <v>29</v>
      </c>
      <c r="I89" s="43" t="s">
        <v>28</v>
      </c>
      <c r="J89" s="43" t="s">
        <v>79</v>
      </c>
      <c r="K89" s="43">
        <v>244</v>
      </c>
      <c r="L89" s="86">
        <v>9100</v>
      </c>
      <c r="M89" s="62">
        <v>0</v>
      </c>
      <c r="N89" s="62">
        <v>0</v>
      </c>
      <c r="O89" s="62">
        <v>0</v>
      </c>
    </row>
    <row r="90" spans="1:16" x14ac:dyDescent="0.25">
      <c r="A90" s="178"/>
      <c r="B90" s="178"/>
      <c r="C90" s="178"/>
      <c r="D90" s="178"/>
      <c r="E90" s="152"/>
      <c r="F90" s="175"/>
      <c r="G90" s="53">
        <v>960</v>
      </c>
      <c r="H90" s="73" t="s">
        <v>29</v>
      </c>
      <c r="I90" s="73" t="s">
        <v>28</v>
      </c>
      <c r="J90" s="43" t="s">
        <v>79</v>
      </c>
      <c r="K90" s="43">
        <v>244</v>
      </c>
      <c r="L90" s="86">
        <v>900</v>
      </c>
      <c r="M90" s="62">
        <v>0</v>
      </c>
      <c r="N90" s="62">
        <v>0</v>
      </c>
      <c r="O90" s="62">
        <v>0</v>
      </c>
    </row>
    <row r="91" spans="1:16" ht="66" customHeight="1" x14ac:dyDescent="0.25">
      <c r="A91" s="43" t="s">
        <v>30</v>
      </c>
      <c r="B91" s="43" t="s">
        <v>47</v>
      </c>
      <c r="C91" s="43" t="s">
        <v>42</v>
      </c>
      <c r="D91" s="43">
        <v>33</v>
      </c>
      <c r="E91" s="44" t="s">
        <v>127</v>
      </c>
      <c r="F91" s="175"/>
      <c r="G91" s="171">
        <v>961</v>
      </c>
      <c r="H91" s="171" t="s">
        <v>29</v>
      </c>
      <c r="I91" s="171" t="s">
        <v>28</v>
      </c>
      <c r="J91" s="171" t="s">
        <v>111</v>
      </c>
      <c r="K91" s="171">
        <v>244</v>
      </c>
      <c r="L91" s="87">
        <v>1734.39</v>
      </c>
      <c r="M91" s="62">
        <v>0</v>
      </c>
      <c r="N91" s="62">
        <v>0</v>
      </c>
      <c r="O91" s="62">
        <v>0</v>
      </c>
    </row>
    <row r="92" spans="1:16" ht="63" x14ac:dyDescent="0.25">
      <c r="A92" s="43" t="s">
        <v>30</v>
      </c>
      <c r="B92" s="43" t="s">
        <v>47</v>
      </c>
      <c r="C92" s="43" t="s">
        <v>42</v>
      </c>
      <c r="D92" s="43">
        <v>34</v>
      </c>
      <c r="E92" s="44" t="s">
        <v>128</v>
      </c>
      <c r="F92" s="175"/>
      <c r="G92" s="172"/>
      <c r="H92" s="172"/>
      <c r="I92" s="172"/>
      <c r="J92" s="172"/>
      <c r="K92" s="172"/>
      <c r="L92" s="87">
        <v>799.28</v>
      </c>
      <c r="M92" s="62">
        <v>0</v>
      </c>
      <c r="N92" s="62">
        <v>0</v>
      </c>
      <c r="O92" s="62">
        <v>0</v>
      </c>
    </row>
    <row r="93" spans="1:16" ht="63" x14ac:dyDescent="0.25">
      <c r="A93" s="43" t="s">
        <v>30</v>
      </c>
      <c r="B93" s="43" t="s">
        <v>47</v>
      </c>
      <c r="C93" s="43" t="s">
        <v>42</v>
      </c>
      <c r="D93" s="43">
        <v>35</v>
      </c>
      <c r="E93" s="44" t="s">
        <v>129</v>
      </c>
      <c r="F93" s="176"/>
      <c r="G93" s="173"/>
      <c r="H93" s="173"/>
      <c r="I93" s="173"/>
      <c r="J93" s="173"/>
      <c r="K93" s="173"/>
      <c r="L93" s="87">
        <v>936.51</v>
      </c>
      <c r="M93" s="62">
        <v>0</v>
      </c>
      <c r="N93" s="62">
        <v>0</v>
      </c>
      <c r="O93" s="62">
        <v>0</v>
      </c>
    </row>
    <row r="94" spans="1:16" ht="63" x14ac:dyDescent="0.25">
      <c r="A94" s="80" t="s">
        <v>30</v>
      </c>
      <c r="B94" s="43">
        <v>4</v>
      </c>
      <c r="C94" s="43">
        <v>1</v>
      </c>
      <c r="D94" s="43">
        <v>38</v>
      </c>
      <c r="E94" s="44" t="s">
        <v>145</v>
      </c>
      <c r="F94" s="94" t="s">
        <v>149</v>
      </c>
      <c r="G94" s="78">
        <v>960</v>
      </c>
      <c r="H94" s="81" t="s">
        <v>29</v>
      </c>
      <c r="I94" s="81" t="s">
        <v>28</v>
      </c>
      <c r="J94" s="78">
        <v>840172330</v>
      </c>
      <c r="K94" s="78">
        <v>633</v>
      </c>
      <c r="L94" s="88">
        <v>1800</v>
      </c>
      <c r="M94" s="62">
        <v>0</v>
      </c>
      <c r="N94" s="62">
        <v>0</v>
      </c>
      <c r="O94" s="62">
        <v>0</v>
      </c>
    </row>
    <row r="95" spans="1:16" x14ac:dyDescent="0.25">
      <c r="A95" s="135" t="s">
        <v>30</v>
      </c>
      <c r="B95" s="135">
        <v>5</v>
      </c>
      <c r="C95" s="135"/>
      <c r="D95" s="143"/>
      <c r="E95" s="119" t="s">
        <v>25</v>
      </c>
      <c r="F95" s="89" t="s">
        <v>7</v>
      </c>
      <c r="G95" s="33">
        <v>961</v>
      </c>
      <c r="H95" s="33" t="s">
        <v>57</v>
      </c>
      <c r="I95" s="33" t="s">
        <v>31</v>
      </c>
      <c r="J95" s="34" t="s">
        <v>103</v>
      </c>
      <c r="K95" s="35"/>
      <c r="L95" s="29">
        <f t="shared" ref="L95:O95" si="26">L96+L97</f>
        <v>229386.89</v>
      </c>
      <c r="M95" s="29">
        <f t="shared" si="26"/>
        <v>95722.949000000008</v>
      </c>
      <c r="N95" s="29">
        <f t="shared" si="26"/>
        <v>120351.349</v>
      </c>
      <c r="O95" s="29">
        <f t="shared" si="26"/>
        <v>147912.15</v>
      </c>
    </row>
    <row r="96" spans="1:16" ht="30" x14ac:dyDescent="0.25">
      <c r="A96" s="135"/>
      <c r="B96" s="135"/>
      <c r="C96" s="135"/>
      <c r="D96" s="143"/>
      <c r="E96" s="119"/>
      <c r="F96" s="31" t="s">
        <v>14</v>
      </c>
      <c r="G96" s="35">
        <v>961</v>
      </c>
      <c r="H96" s="35"/>
      <c r="I96" s="35"/>
      <c r="J96" s="36"/>
      <c r="K96" s="35"/>
      <c r="L96" s="62">
        <f>L102+L98</f>
        <v>55471.340000000011</v>
      </c>
      <c r="M96" s="62">
        <f>M102+M98</f>
        <v>25015.879000000001</v>
      </c>
      <c r="N96" s="62">
        <f>N102+N98</f>
        <v>29442.259000000002</v>
      </c>
      <c r="O96" s="62">
        <f t="shared" ref="O96:O97" si="27">O102</f>
        <v>18164.61</v>
      </c>
    </row>
    <row r="97" spans="1:15" x14ac:dyDescent="0.25">
      <c r="A97" s="135"/>
      <c r="B97" s="135"/>
      <c r="C97" s="135"/>
      <c r="D97" s="143"/>
      <c r="E97" s="119"/>
      <c r="F97" s="31" t="s">
        <v>15</v>
      </c>
      <c r="G97" s="60">
        <v>961</v>
      </c>
      <c r="H97" s="61"/>
      <c r="I97" s="61"/>
      <c r="J97" s="64"/>
      <c r="K97" s="61"/>
      <c r="L97" s="79">
        <f t="shared" ref="L97:N97" si="28">L103</f>
        <v>173915.55000000002</v>
      </c>
      <c r="M97" s="79">
        <f t="shared" si="28"/>
        <v>70707.070000000007</v>
      </c>
      <c r="N97" s="79">
        <f t="shared" si="28"/>
        <v>90909.09</v>
      </c>
      <c r="O97" s="79">
        <f t="shared" si="27"/>
        <v>129747.54</v>
      </c>
    </row>
    <row r="98" spans="1:15" ht="47.25" x14ac:dyDescent="0.25">
      <c r="A98" s="54" t="s">
        <v>30</v>
      </c>
      <c r="B98" s="54" t="s">
        <v>49</v>
      </c>
      <c r="C98" s="54" t="s">
        <v>42</v>
      </c>
      <c r="D98" s="55"/>
      <c r="E98" s="56" t="s">
        <v>88</v>
      </c>
      <c r="F98" s="31" t="s">
        <v>81</v>
      </c>
      <c r="G98" s="60">
        <v>961</v>
      </c>
      <c r="H98" s="28" t="s">
        <v>57</v>
      </c>
      <c r="I98" s="28" t="s">
        <v>30</v>
      </c>
      <c r="J98" s="28" t="s">
        <v>104</v>
      </c>
      <c r="K98" s="27"/>
      <c r="L98" s="40">
        <f>+L99+L100</f>
        <v>16397.240000000002</v>
      </c>
      <c r="M98" s="40">
        <f t="shared" ref="M98:O98" si="29">+M99+M100</f>
        <v>10909.949999999999</v>
      </c>
      <c r="N98" s="40">
        <f t="shared" si="29"/>
        <v>10909.95</v>
      </c>
      <c r="O98" s="40">
        <f t="shared" si="29"/>
        <v>10909.95</v>
      </c>
    </row>
    <row r="99" spans="1:15" ht="36.6" customHeight="1" x14ac:dyDescent="0.25">
      <c r="A99" s="149" t="s">
        <v>30</v>
      </c>
      <c r="B99" s="149" t="s">
        <v>49</v>
      </c>
      <c r="C99" s="149" t="s">
        <v>42</v>
      </c>
      <c r="D99" s="149" t="s">
        <v>58</v>
      </c>
      <c r="E99" s="156" t="s">
        <v>67</v>
      </c>
      <c r="F99" s="179" t="s">
        <v>81</v>
      </c>
      <c r="G99" s="60">
        <v>961</v>
      </c>
      <c r="H99" s="64" t="s">
        <v>57</v>
      </c>
      <c r="I99" s="64" t="s">
        <v>30</v>
      </c>
      <c r="J99" s="64" t="s">
        <v>70</v>
      </c>
      <c r="K99" s="61">
        <v>244</v>
      </c>
      <c r="L99" s="79">
        <v>16397.240000000002</v>
      </c>
      <c r="M99" s="79">
        <v>9999.39</v>
      </c>
      <c r="N99" s="79">
        <v>0</v>
      </c>
      <c r="O99" s="79">
        <v>0</v>
      </c>
    </row>
    <row r="100" spans="1:15" ht="23.1" customHeight="1" x14ac:dyDescent="0.25">
      <c r="A100" s="150"/>
      <c r="B100" s="150"/>
      <c r="C100" s="150"/>
      <c r="D100" s="150"/>
      <c r="E100" s="158"/>
      <c r="F100" s="180"/>
      <c r="G100" s="60">
        <v>961</v>
      </c>
      <c r="H100" s="64" t="s">
        <v>57</v>
      </c>
      <c r="I100" s="64" t="s">
        <v>30</v>
      </c>
      <c r="J100" s="64" t="s">
        <v>138</v>
      </c>
      <c r="K100" s="61">
        <v>244</v>
      </c>
      <c r="L100" s="79">
        <v>0</v>
      </c>
      <c r="M100" s="79">
        <v>910.56</v>
      </c>
      <c r="N100" s="79">
        <v>10909.95</v>
      </c>
      <c r="O100" s="79">
        <v>10909.95</v>
      </c>
    </row>
    <row r="101" spans="1:15" ht="30.6" customHeight="1" x14ac:dyDescent="0.25">
      <c r="A101" s="135" t="s">
        <v>30</v>
      </c>
      <c r="B101" s="135">
        <v>5</v>
      </c>
      <c r="C101" s="135" t="s">
        <v>27</v>
      </c>
      <c r="D101" s="143"/>
      <c r="E101" s="119" t="s">
        <v>26</v>
      </c>
      <c r="F101" s="89" t="s">
        <v>7</v>
      </c>
      <c r="G101" s="35">
        <v>961</v>
      </c>
      <c r="H101" s="35" t="s">
        <v>57</v>
      </c>
      <c r="I101" s="36" t="s">
        <v>31</v>
      </c>
      <c r="J101" s="36" t="s">
        <v>104</v>
      </c>
      <c r="K101" s="60"/>
      <c r="L101" s="29">
        <f>L102+L103</f>
        <v>212989.65000000002</v>
      </c>
      <c r="M101" s="29">
        <f t="shared" ref="M101:O101" si="30">M102+M103</f>
        <v>84812.999000000011</v>
      </c>
      <c r="N101" s="29">
        <f t="shared" si="30"/>
        <v>109441.399</v>
      </c>
      <c r="O101" s="29">
        <f t="shared" si="30"/>
        <v>147912.15</v>
      </c>
    </row>
    <row r="102" spans="1:15" x14ac:dyDescent="0.25">
      <c r="A102" s="135"/>
      <c r="B102" s="135"/>
      <c r="C102" s="135"/>
      <c r="D102" s="143"/>
      <c r="E102" s="119"/>
      <c r="F102" s="31" t="s">
        <v>81</v>
      </c>
      <c r="G102" s="35">
        <v>961</v>
      </c>
      <c r="H102" s="35"/>
      <c r="I102" s="35"/>
      <c r="J102" s="36"/>
      <c r="K102" s="60"/>
      <c r="L102" s="62">
        <f>+L107+L108+L110+L109</f>
        <v>39074.100000000006</v>
      </c>
      <c r="M102" s="62">
        <f t="shared" ref="M102:O102" si="31">+M107+M108+M110+M109</f>
        <v>14105.929</v>
      </c>
      <c r="N102" s="62">
        <f t="shared" si="31"/>
        <v>18532.309000000001</v>
      </c>
      <c r="O102" s="62">
        <f t="shared" si="31"/>
        <v>18164.61</v>
      </c>
    </row>
    <row r="103" spans="1:15" x14ac:dyDescent="0.25">
      <c r="A103" s="135"/>
      <c r="B103" s="135"/>
      <c r="C103" s="135"/>
      <c r="D103" s="143"/>
      <c r="E103" s="119"/>
      <c r="F103" s="31" t="s">
        <v>15</v>
      </c>
      <c r="G103" s="60">
        <v>961</v>
      </c>
      <c r="H103" s="61"/>
      <c r="I103" s="64"/>
      <c r="J103" s="36"/>
      <c r="K103" s="60"/>
      <c r="L103" s="62">
        <f>+L104+L106+L111+L112+L105</f>
        <v>173915.55000000002</v>
      </c>
      <c r="M103" s="62">
        <f t="shared" ref="M103:O103" si="32">+M104+M106+M111+M112+M105</f>
        <v>70707.070000000007</v>
      </c>
      <c r="N103" s="62">
        <f t="shared" si="32"/>
        <v>90909.09</v>
      </c>
      <c r="O103" s="62">
        <f t="shared" si="32"/>
        <v>129747.54</v>
      </c>
    </row>
    <row r="104" spans="1:15" x14ac:dyDescent="0.25">
      <c r="A104" s="128" t="s">
        <v>30</v>
      </c>
      <c r="B104" s="128">
        <v>5</v>
      </c>
      <c r="C104" s="128" t="s">
        <v>27</v>
      </c>
      <c r="D104" s="128" t="s">
        <v>58</v>
      </c>
      <c r="E104" s="130" t="s">
        <v>139</v>
      </c>
      <c r="F104" s="190" t="s">
        <v>15</v>
      </c>
      <c r="G104" s="61">
        <v>961</v>
      </c>
      <c r="H104" s="61" t="s">
        <v>16</v>
      </c>
      <c r="I104" s="64" t="s">
        <v>31</v>
      </c>
      <c r="J104" s="64" t="s">
        <v>113</v>
      </c>
      <c r="K104" s="65">
        <v>244</v>
      </c>
      <c r="L104" s="62">
        <v>96034.6</v>
      </c>
      <c r="M104" s="62">
        <v>70707.070000000007</v>
      </c>
      <c r="N104" s="62">
        <v>90909.09</v>
      </c>
      <c r="O104" s="62">
        <v>129747.54</v>
      </c>
    </row>
    <row r="105" spans="1:15" x14ac:dyDescent="0.25">
      <c r="A105" s="159"/>
      <c r="B105" s="159"/>
      <c r="C105" s="159"/>
      <c r="D105" s="159"/>
      <c r="E105" s="160"/>
      <c r="F105" s="191"/>
      <c r="G105" s="101">
        <v>961</v>
      </c>
      <c r="H105" s="102" t="s">
        <v>57</v>
      </c>
      <c r="I105" s="102" t="s">
        <v>31</v>
      </c>
      <c r="J105" s="102" t="s">
        <v>113</v>
      </c>
      <c r="K105" s="103">
        <v>243</v>
      </c>
      <c r="L105" s="62">
        <v>7500.75</v>
      </c>
      <c r="M105" s="62">
        <v>0</v>
      </c>
      <c r="N105" s="62">
        <v>0</v>
      </c>
      <c r="O105" s="62">
        <v>0</v>
      </c>
    </row>
    <row r="106" spans="1:15" ht="43.5" customHeight="1" x14ac:dyDescent="0.25">
      <c r="A106" s="159"/>
      <c r="B106" s="159"/>
      <c r="C106" s="159"/>
      <c r="D106" s="159"/>
      <c r="E106" s="160"/>
      <c r="F106" s="192"/>
      <c r="G106" s="61">
        <v>961</v>
      </c>
      <c r="H106" s="61" t="s">
        <v>57</v>
      </c>
      <c r="I106" s="64" t="s">
        <v>31</v>
      </c>
      <c r="J106" s="64" t="s">
        <v>112</v>
      </c>
      <c r="K106" s="65">
        <v>244</v>
      </c>
      <c r="L106" s="62">
        <v>60000</v>
      </c>
      <c r="M106" s="62">
        <v>0</v>
      </c>
      <c r="N106" s="62">
        <v>0</v>
      </c>
      <c r="O106" s="62">
        <v>0</v>
      </c>
    </row>
    <row r="107" spans="1:15" x14ac:dyDescent="0.25">
      <c r="A107" s="149" t="s">
        <v>30</v>
      </c>
      <c r="B107" s="149" t="s">
        <v>49</v>
      </c>
      <c r="C107" s="149" t="s">
        <v>27</v>
      </c>
      <c r="D107" s="149" t="s">
        <v>48</v>
      </c>
      <c r="E107" s="181" t="s">
        <v>130</v>
      </c>
      <c r="F107" s="153" t="s">
        <v>81</v>
      </c>
      <c r="G107" s="35">
        <v>961</v>
      </c>
      <c r="H107" s="61" t="s">
        <v>16</v>
      </c>
      <c r="I107" s="64" t="s">
        <v>31</v>
      </c>
      <c r="J107" s="36" t="s">
        <v>40</v>
      </c>
      <c r="K107" s="60">
        <v>244</v>
      </c>
      <c r="L107" s="62">
        <f>18226.18+2774.02+273.9</f>
        <v>21274.100000000002</v>
      </c>
      <c r="M107" s="62">
        <v>14105.929</v>
      </c>
      <c r="N107" s="62">
        <v>18532.309000000001</v>
      </c>
      <c r="O107" s="62">
        <v>18164.61</v>
      </c>
    </row>
    <row r="108" spans="1:15" x14ac:dyDescent="0.25">
      <c r="A108" s="155"/>
      <c r="B108" s="155"/>
      <c r="C108" s="155"/>
      <c r="D108" s="155"/>
      <c r="E108" s="182"/>
      <c r="F108" s="166"/>
      <c r="G108" s="35">
        <v>961</v>
      </c>
      <c r="H108" s="61" t="s">
        <v>16</v>
      </c>
      <c r="I108" s="64" t="s">
        <v>31</v>
      </c>
      <c r="J108" s="36" t="s">
        <v>63</v>
      </c>
      <c r="K108" s="60">
        <v>244</v>
      </c>
      <c r="L108" s="62">
        <v>6000</v>
      </c>
      <c r="M108" s="62">
        <v>0</v>
      </c>
      <c r="N108" s="62">
        <v>0</v>
      </c>
      <c r="O108" s="62">
        <v>0</v>
      </c>
    </row>
    <row r="109" spans="1:15" x14ac:dyDescent="0.25">
      <c r="A109" s="155"/>
      <c r="B109" s="155"/>
      <c r="C109" s="155"/>
      <c r="D109" s="155"/>
      <c r="E109" s="182"/>
      <c r="F109" s="166"/>
      <c r="G109" s="35">
        <v>961</v>
      </c>
      <c r="H109" s="74" t="s">
        <v>16</v>
      </c>
      <c r="I109" s="75" t="s">
        <v>31</v>
      </c>
      <c r="J109" s="36" t="s">
        <v>63</v>
      </c>
      <c r="K109" s="77">
        <v>244</v>
      </c>
      <c r="L109" s="62">
        <v>700</v>
      </c>
      <c r="M109" s="62">
        <v>0</v>
      </c>
      <c r="N109" s="62">
        <v>0</v>
      </c>
      <c r="O109" s="62"/>
    </row>
    <row r="110" spans="1:15" ht="22.5" customHeight="1" x14ac:dyDescent="0.25">
      <c r="A110" s="150"/>
      <c r="B110" s="150"/>
      <c r="C110" s="150"/>
      <c r="D110" s="150"/>
      <c r="E110" s="183"/>
      <c r="F110" s="154"/>
      <c r="G110" s="35">
        <v>961</v>
      </c>
      <c r="H110" s="61" t="s">
        <v>16</v>
      </c>
      <c r="I110" s="64" t="s">
        <v>31</v>
      </c>
      <c r="J110" s="36" t="s">
        <v>114</v>
      </c>
      <c r="K110" s="60">
        <v>244</v>
      </c>
      <c r="L110" s="62">
        <v>11100</v>
      </c>
      <c r="M110" s="62">
        <v>0</v>
      </c>
      <c r="N110" s="62">
        <v>0</v>
      </c>
      <c r="O110" s="62">
        <v>0</v>
      </c>
    </row>
    <row r="111" spans="1:15" ht="114.6" customHeight="1" x14ac:dyDescent="0.25">
      <c r="A111" s="48" t="s">
        <v>30</v>
      </c>
      <c r="B111" s="48" t="s">
        <v>49</v>
      </c>
      <c r="C111" s="48" t="s">
        <v>27</v>
      </c>
      <c r="D111" s="48" t="s">
        <v>50</v>
      </c>
      <c r="E111" s="67" t="s">
        <v>77</v>
      </c>
      <c r="F111" s="31" t="s">
        <v>15</v>
      </c>
      <c r="G111" s="61">
        <v>961</v>
      </c>
      <c r="H111" s="61" t="s">
        <v>16</v>
      </c>
      <c r="I111" s="64" t="s">
        <v>31</v>
      </c>
      <c r="J111" s="64" t="s">
        <v>140</v>
      </c>
      <c r="K111" s="65">
        <v>243</v>
      </c>
      <c r="L111" s="79">
        <v>380.2</v>
      </c>
      <c r="M111" s="79">
        <v>0</v>
      </c>
      <c r="N111" s="79">
        <v>0</v>
      </c>
      <c r="O111" s="79">
        <v>0</v>
      </c>
    </row>
    <row r="112" spans="1:15" ht="107.45" customHeight="1" x14ac:dyDescent="0.25">
      <c r="A112" s="8" t="s">
        <v>30</v>
      </c>
      <c r="B112" s="8" t="s">
        <v>49</v>
      </c>
      <c r="C112" s="8" t="s">
        <v>27</v>
      </c>
      <c r="D112" s="8" t="s">
        <v>64</v>
      </c>
      <c r="E112" s="15" t="s">
        <v>94</v>
      </c>
      <c r="F112" s="31" t="s">
        <v>15</v>
      </c>
      <c r="G112" s="61">
        <v>961</v>
      </c>
      <c r="H112" s="64" t="s">
        <v>57</v>
      </c>
      <c r="I112" s="64" t="s">
        <v>31</v>
      </c>
      <c r="J112" s="64" t="s">
        <v>63</v>
      </c>
      <c r="K112" s="65">
        <v>244</v>
      </c>
      <c r="L112" s="79">
        <v>10000</v>
      </c>
      <c r="M112" s="79">
        <v>0</v>
      </c>
      <c r="N112" s="79">
        <v>0</v>
      </c>
      <c r="O112" s="79">
        <v>0</v>
      </c>
    </row>
    <row r="113" spans="1:15" x14ac:dyDescent="0.25">
      <c r="A113" s="126" t="s">
        <v>30</v>
      </c>
      <c r="B113" s="126" t="s">
        <v>52</v>
      </c>
      <c r="C113" s="126"/>
      <c r="D113" s="164"/>
      <c r="E113" s="119" t="s">
        <v>54</v>
      </c>
      <c r="F113" s="89" t="s">
        <v>7</v>
      </c>
      <c r="G113" s="27">
        <v>961</v>
      </c>
      <c r="H113" s="27" t="s">
        <v>57</v>
      </c>
      <c r="I113" s="28">
        <v>12</v>
      </c>
      <c r="J113" s="28" t="s">
        <v>105</v>
      </c>
      <c r="K113" s="65"/>
      <c r="L113" s="40">
        <f>L114</f>
        <v>0</v>
      </c>
      <c r="M113" s="40">
        <f t="shared" ref="M113:O113" si="33">M114</f>
        <v>0</v>
      </c>
      <c r="N113" s="40">
        <f t="shared" si="33"/>
        <v>0</v>
      </c>
      <c r="O113" s="40">
        <f t="shared" si="33"/>
        <v>0</v>
      </c>
    </row>
    <row r="114" spans="1:15" x14ac:dyDescent="0.25">
      <c r="A114" s="126"/>
      <c r="B114" s="126"/>
      <c r="C114" s="126"/>
      <c r="D114" s="164"/>
      <c r="E114" s="119"/>
      <c r="F114" s="189" t="s">
        <v>81</v>
      </c>
      <c r="G114" s="186"/>
      <c r="H114" s="186"/>
      <c r="I114" s="187"/>
      <c r="J114" s="187"/>
      <c r="K114" s="188"/>
      <c r="L114" s="185">
        <f>+L116</f>
        <v>0</v>
      </c>
      <c r="M114" s="185">
        <f t="shared" ref="M114:O114" si="34">+M116</f>
        <v>0</v>
      </c>
      <c r="N114" s="185">
        <f t="shared" si="34"/>
        <v>0</v>
      </c>
      <c r="O114" s="185">
        <f t="shared" si="34"/>
        <v>0</v>
      </c>
    </row>
    <row r="115" spans="1:15" x14ac:dyDescent="0.25">
      <c r="A115" s="126"/>
      <c r="B115" s="126"/>
      <c r="C115" s="126"/>
      <c r="D115" s="164"/>
      <c r="E115" s="119"/>
      <c r="F115" s="189"/>
      <c r="G115" s="186"/>
      <c r="H115" s="186"/>
      <c r="I115" s="187"/>
      <c r="J115" s="187"/>
      <c r="K115" s="188"/>
      <c r="L115" s="185"/>
      <c r="M115" s="185"/>
      <c r="N115" s="185"/>
      <c r="O115" s="185"/>
    </row>
    <row r="116" spans="1:15" ht="110.25" x14ac:dyDescent="0.25">
      <c r="A116" s="48">
        <v>8</v>
      </c>
      <c r="B116" s="48">
        <v>6</v>
      </c>
      <c r="C116" s="48" t="s">
        <v>27</v>
      </c>
      <c r="D116" s="48">
        <v>1</v>
      </c>
      <c r="E116" s="67" t="s">
        <v>131</v>
      </c>
      <c r="F116" s="31" t="s">
        <v>81</v>
      </c>
      <c r="G116" s="61">
        <v>961</v>
      </c>
      <c r="H116" s="64" t="s">
        <v>57</v>
      </c>
      <c r="I116" s="61">
        <v>12</v>
      </c>
      <c r="J116" s="64" t="s">
        <v>53</v>
      </c>
      <c r="K116" s="61">
        <v>244</v>
      </c>
      <c r="L116" s="62">
        <v>0</v>
      </c>
      <c r="M116" s="62">
        <v>0</v>
      </c>
      <c r="N116" s="62">
        <v>0</v>
      </c>
      <c r="O116" s="62">
        <v>0</v>
      </c>
    </row>
    <row r="117" spans="1:15" x14ac:dyDescent="0.25">
      <c r="A117" s="19"/>
      <c r="B117" s="20"/>
      <c r="C117" s="19"/>
      <c r="D117" s="20"/>
      <c r="E117" s="21"/>
      <c r="F117" s="9"/>
      <c r="G117" s="10"/>
      <c r="H117" s="11"/>
      <c r="I117" s="10"/>
      <c r="J117" s="11"/>
      <c r="K117" s="10"/>
      <c r="L117" s="22"/>
      <c r="M117" s="22"/>
      <c r="N117" s="22"/>
      <c r="O117" s="107" t="s">
        <v>154</v>
      </c>
    </row>
    <row r="118" spans="1:15" x14ac:dyDescent="0.25">
      <c r="A118" s="19"/>
      <c r="B118" s="20"/>
      <c r="C118" s="19"/>
      <c r="D118" s="20"/>
      <c r="E118" s="21"/>
      <c r="F118" s="9"/>
      <c r="G118" s="10"/>
      <c r="H118" s="11"/>
      <c r="I118" s="10"/>
      <c r="J118" s="11"/>
      <c r="K118" s="10"/>
      <c r="L118" s="22"/>
      <c r="M118" s="22"/>
      <c r="N118" s="22"/>
      <c r="O118" s="22"/>
    </row>
    <row r="119" spans="1:15" x14ac:dyDescent="0.25">
      <c r="A119" s="19"/>
      <c r="B119" s="20"/>
      <c r="C119" s="19"/>
      <c r="D119" s="20"/>
      <c r="E119" s="21"/>
      <c r="F119" s="9"/>
      <c r="G119" s="10"/>
      <c r="H119" s="11"/>
      <c r="I119" s="10"/>
      <c r="J119" s="11"/>
      <c r="K119" s="10"/>
      <c r="L119" s="22"/>
      <c r="M119" s="22"/>
      <c r="N119" s="22"/>
      <c r="O119" s="22"/>
    </row>
    <row r="120" spans="1:15" x14ac:dyDescent="0.25">
      <c r="A120" s="12"/>
      <c r="B120" s="12"/>
      <c r="C120" s="12"/>
      <c r="D120" s="12"/>
      <c r="E120" s="13"/>
      <c r="F120" s="12"/>
      <c r="G120" s="12"/>
      <c r="H120" s="12"/>
      <c r="I120" s="12"/>
      <c r="J120" s="12"/>
      <c r="K120" s="23"/>
      <c r="L120" s="23"/>
      <c r="M120" s="23"/>
    </row>
    <row r="121" spans="1:15" x14ac:dyDescent="0.25">
      <c r="A121" s="12"/>
      <c r="B121" s="12"/>
      <c r="C121" s="12"/>
      <c r="D121" s="12"/>
      <c r="E121" s="13"/>
      <c r="F121" s="12"/>
      <c r="G121" s="12"/>
      <c r="H121" s="12"/>
      <c r="I121" s="12"/>
      <c r="J121" s="12"/>
      <c r="K121" s="23"/>
      <c r="L121" s="23"/>
      <c r="M121" s="23"/>
    </row>
    <row r="122" spans="1:15" x14ac:dyDescent="0.25">
      <c r="A122" s="12"/>
      <c r="B122" s="12"/>
      <c r="C122" s="12"/>
      <c r="D122" s="12"/>
      <c r="E122" s="13"/>
      <c r="F122" s="41"/>
      <c r="G122" s="12"/>
      <c r="I122" s="12"/>
      <c r="J122" s="12"/>
      <c r="K122" s="23"/>
      <c r="M122" s="23"/>
    </row>
    <row r="123" spans="1:15" x14ac:dyDescent="0.25">
      <c r="K123" s="24"/>
    </row>
    <row r="124" spans="1:15" x14ac:dyDescent="0.25">
      <c r="K124" s="24"/>
    </row>
    <row r="125" spans="1:15" x14ac:dyDescent="0.25">
      <c r="K125" s="24"/>
    </row>
    <row r="126" spans="1:15" x14ac:dyDescent="0.25">
      <c r="K126" s="24"/>
    </row>
    <row r="127" spans="1:15" x14ac:dyDescent="0.25">
      <c r="K127" s="24"/>
    </row>
    <row r="128" spans="1:15" x14ac:dyDescent="0.25">
      <c r="K128" s="24"/>
    </row>
    <row r="129" spans="11:11" x14ac:dyDescent="0.25">
      <c r="K129" s="24"/>
    </row>
    <row r="130" spans="11:11" x14ac:dyDescent="0.25">
      <c r="K130" s="24"/>
    </row>
    <row r="131" spans="11:11" x14ac:dyDescent="0.25">
      <c r="K131" s="24"/>
    </row>
    <row r="132" spans="11:11" x14ac:dyDescent="0.25">
      <c r="K132" s="24"/>
    </row>
    <row r="133" spans="11:11" x14ac:dyDescent="0.25">
      <c r="K133" s="24"/>
    </row>
  </sheetData>
  <mergeCells count="196">
    <mergeCell ref="A44:A48"/>
    <mergeCell ref="B44:B48"/>
    <mergeCell ref="C44:C48"/>
    <mergeCell ref="D44:D48"/>
    <mergeCell ref="E44:E48"/>
    <mergeCell ref="A35:A37"/>
    <mergeCell ref="B35:B37"/>
    <mergeCell ref="C35:C37"/>
    <mergeCell ref="D35:D37"/>
    <mergeCell ref="E35:E37"/>
    <mergeCell ref="E41:E42"/>
    <mergeCell ref="A41:A42"/>
    <mergeCell ref="B41:B42"/>
    <mergeCell ref="D41:D42"/>
    <mergeCell ref="C41:C42"/>
    <mergeCell ref="A49:A53"/>
    <mergeCell ref="B49:B53"/>
    <mergeCell ref="C49:C53"/>
    <mergeCell ref="D49:D53"/>
    <mergeCell ref="E49:E53"/>
    <mergeCell ref="M114:M115"/>
    <mergeCell ref="N114:N115"/>
    <mergeCell ref="O114:O115"/>
    <mergeCell ref="G114:G115"/>
    <mergeCell ref="H114:H115"/>
    <mergeCell ref="I114:I115"/>
    <mergeCell ref="J114:J115"/>
    <mergeCell ref="K114:K115"/>
    <mergeCell ref="L114:L115"/>
    <mergeCell ref="A113:A115"/>
    <mergeCell ref="B113:B115"/>
    <mergeCell ref="C113:C115"/>
    <mergeCell ref="D113:D115"/>
    <mergeCell ref="E113:E115"/>
    <mergeCell ref="F114:F115"/>
    <mergeCell ref="F104:F106"/>
    <mergeCell ref="A107:A110"/>
    <mergeCell ref="B107:B110"/>
    <mergeCell ref="C107:C110"/>
    <mergeCell ref="D107:D110"/>
    <mergeCell ref="E107:E110"/>
    <mergeCell ref="F107:F110"/>
    <mergeCell ref="A101:A103"/>
    <mergeCell ref="B101:B103"/>
    <mergeCell ref="C101:C103"/>
    <mergeCell ref="D101:D103"/>
    <mergeCell ref="E101:E103"/>
    <mergeCell ref="A104:A106"/>
    <mergeCell ref="B104:B106"/>
    <mergeCell ref="C104:C106"/>
    <mergeCell ref="D104:D106"/>
    <mergeCell ref="E104:E106"/>
    <mergeCell ref="A99:A100"/>
    <mergeCell ref="B99:B100"/>
    <mergeCell ref="C99:C100"/>
    <mergeCell ref="D99:D100"/>
    <mergeCell ref="E99:E100"/>
    <mergeCell ref="F99:F100"/>
    <mergeCell ref="G91:G93"/>
    <mergeCell ref="H91:H93"/>
    <mergeCell ref="I91:I93"/>
    <mergeCell ref="J91:J93"/>
    <mergeCell ref="K91:K93"/>
    <mergeCell ref="A95:A97"/>
    <mergeCell ref="B95:B97"/>
    <mergeCell ref="C95:C97"/>
    <mergeCell ref="D95:D97"/>
    <mergeCell ref="E95:E97"/>
    <mergeCell ref="F88:F93"/>
    <mergeCell ref="A89:A90"/>
    <mergeCell ref="B89:B90"/>
    <mergeCell ref="C89:C90"/>
    <mergeCell ref="D89:D90"/>
    <mergeCell ref="E89:E90"/>
    <mergeCell ref="O84:O85"/>
    <mergeCell ref="A86:A87"/>
    <mergeCell ref="B86:B87"/>
    <mergeCell ref="C86:C87"/>
    <mergeCell ref="D86:D87"/>
    <mergeCell ref="E86:E87"/>
    <mergeCell ref="F86:F87"/>
    <mergeCell ref="I84:I85"/>
    <mergeCell ref="J84:J85"/>
    <mergeCell ref="K84:K85"/>
    <mergeCell ref="L84:L85"/>
    <mergeCell ref="M84:M85"/>
    <mergeCell ref="N84:N85"/>
    <mergeCell ref="A84:A85"/>
    <mergeCell ref="B84:B85"/>
    <mergeCell ref="C84:C85"/>
    <mergeCell ref="F84:F85"/>
    <mergeCell ref="G84:G85"/>
    <mergeCell ref="H84:H85"/>
    <mergeCell ref="A75:A83"/>
    <mergeCell ref="B75:B83"/>
    <mergeCell ref="C75:C83"/>
    <mergeCell ref="D75:D83"/>
    <mergeCell ref="E75:E83"/>
    <mergeCell ref="F81:F83"/>
    <mergeCell ref="A73:A74"/>
    <mergeCell ref="B73:B74"/>
    <mergeCell ref="C73:C74"/>
    <mergeCell ref="D73:D74"/>
    <mergeCell ref="E73:E74"/>
    <mergeCell ref="F73:F74"/>
    <mergeCell ref="F75:F78"/>
    <mergeCell ref="A68:A72"/>
    <mergeCell ref="B68:B72"/>
    <mergeCell ref="C68:C72"/>
    <mergeCell ref="D68:D72"/>
    <mergeCell ref="E68:E72"/>
    <mergeCell ref="F68:F72"/>
    <mergeCell ref="A64:A66"/>
    <mergeCell ref="B64:B66"/>
    <mergeCell ref="C64:C66"/>
    <mergeCell ref="D64:D66"/>
    <mergeCell ref="E64:E66"/>
    <mergeCell ref="F64:F66"/>
    <mergeCell ref="A61:A62"/>
    <mergeCell ref="B61:B62"/>
    <mergeCell ref="C61:C62"/>
    <mergeCell ref="D61:D62"/>
    <mergeCell ref="E61:E62"/>
    <mergeCell ref="F61:F62"/>
    <mergeCell ref="F55:F57"/>
    <mergeCell ref="A58:A59"/>
    <mergeCell ref="B58:B59"/>
    <mergeCell ref="C58:C59"/>
    <mergeCell ref="D58:D59"/>
    <mergeCell ref="E58:E59"/>
    <mergeCell ref="F58:F59"/>
    <mergeCell ref="A55:A57"/>
    <mergeCell ref="B55:B57"/>
    <mergeCell ref="C55:C57"/>
    <mergeCell ref="D55:D57"/>
    <mergeCell ref="E55:E57"/>
    <mergeCell ref="F39:F40"/>
    <mergeCell ref="M39:M40"/>
    <mergeCell ref="N39:N40"/>
    <mergeCell ref="O39:O40"/>
    <mergeCell ref="G39:G40"/>
    <mergeCell ref="H39:H40"/>
    <mergeCell ref="I39:I40"/>
    <mergeCell ref="J39:J40"/>
    <mergeCell ref="K39:K40"/>
    <mergeCell ref="L39:L40"/>
    <mergeCell ref="F32:F34"/>
    <mergeCell ref="A25:A27"/>
    <mergeCell ref="B25:B27"/>
    <mergeCell ref="C25:C27"/>
    <mergeCell ref="D25:D27"/>
    <mergeCell ref="E25:E27"/>
    <mergeCell ref="A28:A30"/>
    <mergeCell ref="B28:B30"/>
    <mergeCell ref="C28:C30"/>
    <mergeCell ref="D28:D30"/>
    <mergeCell ref="E28:E30"/>
    <mergeCell ref="A32:A34"/>
    <mergeCell ref="B32:B34"/>
    <mergeCell ref="C32:C34"/>
    <mergeCell ref="D32:D34"/>
    <mergeCell ref="E32:E34"/>
    <mergeCell ref="F21:F22"/>
    <mergeCell ref="A16:A18"/>
    <mergeCell ref="B16:B18"/>
    <mergeCell ref="C16:C18"/>
    <mergeCell ref="D16:D18"/>
    <mergeCell ref="E16:E18"/>
    <mergeCell ref="A19:A20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  <mergeCell ref="K1:O1"/>
    <mergeCell ref="K3:O3"/>
    <mergeCell ref="C5:L5"/>
    <mergeCell ref="A7:D7"/>
    <mergeCell ref="E7:E8"/>
    <mergeCell ref="F7:F8"/>
    <mergeCell ref="G7:K7"/>
    <mergeCell ref="L7:O7"/>
    <mergeCell ref="A14:A15"/>
    <mergeCell ref="B14:B15"/>
    <mergeCell ref="C14:C15"/>
    <mergeCell ref="D14:D15"/>
    <mergeCell ref="E14:E15"/>
    <mergeCell ref="A9:A13"/>
    <mergeCell ref="B9:B13"/>
    <mergeCell ref="C9:C13"/>
    <mergeCell ref="D9:D13"/>
    <mergeCell ref="E9:E13"/>
  </mergeCells>
  <pageMargins left="0.19685039370078741" right="0.19685039370078741" top="0.78740157480314965" bottom="0.39370078740157483" header="0.31496062992125984" footer="0.31496062992125984"/>
  <pageSetup paperSize="9" scale="7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Пр.5 </vt:lpstr>
      <vt:lpstr>'Пр.5 '!Заголовки_для_печати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zhkh01</dc:creator>
  <cp:lastModifiedBy>Суслова Марина Александровна</cp:lastModifiedBy>
  <cp:lastPrinted>2025-10-29T11:32:04Z</cp:lastPrinted>
  <dcterms:created xsi:type="dcterms:W3CDTF">2017-04-17T12:44:38Z</dcterms:created>
  <dcterms:modified xsi:type="dcterms:W3CDTF">2025-10-29T11:32:12Z</dcterms:modified>
</cp:coreProperties>
</file>